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workbookProtection lockStructure="1"/>
  <bookViews>
    <workbookView xWindow="0" yWindow="0" windowWidth="20490" windowHeight="9075"/>
  </bookViews>
  <sheets>
    <sheet name="Schedule" sheetId="2" r:id="rId1"/>
    <sheet name="DATA" sheetId="3" state="hidden" r:id="rId2"/>
    <sheet name="1" sheetId="4" state="hidden" r:id="rId3"/>
    <sheet name="2" sheetId="5" state="hidden" r:id="rId4"/>
    <sheet name="3" sheetId="6" state="hidden" r:id="rId5"/>
    <sheet name="4" sheetId="7" state="hidden" r:id="rId6"/>
    <sheet name="5" sheetId="8" state="hidden" r:id="rId7"/>
    <sheet name="6" sheetId="9" state="hidden" r:id="rId8"/>
    <sheet name="7" sheetId="10" state="hidden" r:id="rId9"/>
  </sheets>
  <definedNames>
    <definedName name="_xlnm.Print_Area" localSheetId="0">Schedule!$B$1:$AG$280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8" i="2" l="1"/>
  <c r="G213" i="2"/>
  <c r="G178" i="2"/>
  <c r="G143" i="2"/>
  <c r="G108" i="2"/>
  <c r="G73" i="2"/>
  <c r="G38" i="2"/>
  <c r="A1" i="8" l="1"/>
  <c r="A1" i="10"/>
  <c r="A1" i="9"/>
  <c r="A1" i="7"/>
  <c r="A1" i="6"/>
  <c r="G258" i="2"/>
  <c r="G223" i="2"/>
  <c r="G188" i="2"/>
  <c r="G153" i="2"/>
  <c r="G118" i="2"/>
  <c r="G83" i="2"/>
  <c r="A1" i="5"/>
  <c r="G48" i="2"/>
  <c r="A1" i="4"/>
  <c r="I1" i="4" s="1"/>
  <c r="J48" i="2" l="1"/>
  <c r="J80" i="2"/>
  <c r="P80" i="2"/>
  <c r="J115" i="2"/>
  <c r="P115" i="2"/>
  <c r="F23" i="10"/>
  <c r="D20" i="10"/>
  <c r="F17" i="10"/>
  <c r="B15" i="10"/>
  <c r="D12" i="10"/>
  <c r="F9" i="10"/>
  <c r="B7" i="10"/>
  <c r="D4" i="10"/>
  <c r="D23" i="10"/>
  <c r="B20" i="10"/>
  <c r="D17" i="10"/>
  <c r="F14" i="10"/>
  <c r="B12" i="10"/>
  <c r="D9" i="10"/>
  <c r="F6" i="10"/>
  <c r="B4" i="10"/>
  <c r="F22" i="10"/>
  <c r="F19" i="10"/>
  <c r="B17" i="10"/>
  <c r="D14" i="10"/>
  <c r="F11" i="10"/>
  <c r="B9" i="10"/>
  <c r="D6" i="10"/>
  <c r="F3" i="10"/>
  <c r="B8" i="10"/>
  <c r="F15" i="10"/>
  <c r="F7" i="10"/>
  <c r="D15" i="10"/>
  <c r="D7" i="10"/>
  <c r="D22" i="10"/>
  <c r="D19" i="10"/>
  <c r="F16" i="10"/>
  <c r="B14" i="10"/>
  <c r="D11" i="10"/>
  <c r="F8" i="10"/>
  <c r="B6" i="10"/>
  <c r="D3" i="10"/>
  <c r="B11" i="10"/>
  <c r="F5" i="10"/>
  <c r="D21" i="10"/>
  <c r="B16" i="10"/>
  <c r="F10" i="10"/>
  <c r="D5" i="10"/>
  <c r="B21" i="10"/>
  <c r="B13" i="10"/>
  <c r="B5" i="10"/>
  <c r="F20" i="10"/>
  <c r="F12" i="10"/>
  <c r="F21" i="10"/>
  <c r="B19" i="10"/>
  <c r="D16" i="10"/>
  <c r="F13" i="10"/>
  <c r="D8" i="10"/>
  <c r="B3" i="10"/>
  <c r="F18" i="10"/>
  <c r="D13" i="10"/>
  <c r="D25" i="10"/>
  <c r="D18" i="10"/>
  <c r="D10" i="10"/>
  <c r="D24" i="10"/>
  <c r="B18" i="10"/>
  <c r="B10" i="10"/>
  <c r="F4" i="10"/>
  <c r="D24" i="9"/>
  <c r="F20" i="9"/>
  <c r="B18" i="9"/>
  <c r="D15" i="9"/>
  <c r="F23" i="9"/>
  <c r="D20" i="9"/>
  <c r="F17" i="9"/>
  <c r="B15" i="9"/>
  <c r="D12" i="9"/>
  <c r="F9" i="9"/>
  <c r="B7" i="9"/>
  <c r="D4" i="9"/>
  <c r="D23" i="9"/>
  <c r="B20" i="9"/>
  <c r="D17" i="9"/>
  <c r="F14" i="9"/>
  <c r="B12" i="9"/>
  <c r="D9" i="9"/>
  <c r="F6" i="9"/>
  <c r="B4" i="9"/>
  <c r="D3" i="9"/>
  <c r="D16" i="9"/>
  <c r="D8" i="9"/>
  <c r="D21" i="9"/>
  <c r="F10" i="9"/>
  <c r="F15" i="9"/>
  <c r="D10" i="9"/>
  <c r="F12" i="9"/>
  <c r="F22" i="9"/>
  <c r="F19" i="9"/>
  <c r="B17" i="9"/>
  <c r="D14" i="9"/>
  <c r="F11" i="9"/>
  <c r="B9" i="9"/>
  <c r="D6" i="9"/>
  <c r="F3" i="9"/>
  <c r="B6" i="9"/>
  <c r="F13" i="9"/>
  <c r="B11" i="9"/>
  <c r="B3" i="9"/>
  <c r="B16" i="9"/>
  <c r="D5" i="9"/>
  <c r="B21" i="9"/>
  <c r="F7" i="9"/>
  <c r="F4" i="9"/>
  <c r="D22" i="9"/>
  <c r="D19" i="9"/>
  <c r="F16" i="9"/>
  <c r="B14" i="9"/>
  <c r="D11" i="9"/>
  <c r="F8" i="9"/>
  <c r="B19" i="9"/>
  <c r="D13" i="9"/>
  <c r="D18" i="9"/>
  <c r="B5" i="9"/>
  <c r="D7" i="9"/>
  <c r="F21" i="9"/>
  <c r="F5" i="9"/>
  <c r="F18" i="9"/>
  <c r="B8" i="9"/>
  <c r="D25" i="9"/>
  <c r="B13" i="9"/>
  <c r="B10" i="9"/>
  <c r="D12" i="7"/>
  <c r="D23" i="7"/>
  <c r="F22" i="7"/>
  <c r="F19" i="7"/>
  <c r="B17" i="7"/>
  <c r="D14" i="7"/>
  <c r="F11" i="7"/>
  <c r="B9" i="7"/>
  <c r="D6" i="7"/>
  <c r="F3" i="7"/>
  <c r="D21" i="7"/>
  <c r="F10" i="7"/>
  <c r="D18" i="7"/>
  <c r="F7" i="7"/>
  <c r="D24" i="7"/>
  <c r="F4" i="7"/>
  <c r="B15" i="7"/>
  <c r="B20" i="7"/>
  <c r="D9" i="7"/>
  <c r="D22" i="7"/>
  <c r="D19" i="7"/>
  <c r="F16" i="7"/>
  <c r="B14" i="7"/>
  <c r="D11" i="7"/>
  <c r="F8" i="7"/>
  <c r="B6" i="7"/>
  <c r="D3" i="7"/>
  <c r="F18" i="7"/>
  <c r="B8" i="7"/>
  <c r="B21" i="7"/>
  <c r="D10" i="7"/>
  <c r="F20" i="7"/>
  <c r="B10" i="7"/>
  <c r="F17" i="7"/>
  <c r="B7" i="7"/>
  <c r="B12" i="7"/>
  <c r="B4" i="7"/>
  <c r="F21" i="7"/>
  <c r="B19" i="7"/>
  <c r="D16" i="7"/>
  <c r="F13" i="7"/>
  <c r="B11" i="7"/>
  <c r="D8" i="7"/>
  <c r="F5" i="7"/>
  <c r="B3" i="7"/>
  <c r="D13" i="7"/>
  <c r="D5" i="7"/>
  <c r="F15" i="7"/>
  <c r="B5" i="7"/>
  <c r="B18" i="7"/>
  <c r="F12" i="7"/>
  <c r="F23" i="7"/>
  <c r="F9" i="7"/>
  <c r="D17" i="7"/>
  <c r="B16" i="7"/>
  <c r="D25" i="7"/>
  <c r="B13" i="7"/>
  <c r="D15" i="7"/>
  <c r="D7" i="7"/>
  <c r="D20" i="7"/>
  <c r="D4" i="7"/>
  <c r="F14" i="7"/>
  <c r="F6" i="7"/>
  <c r="I1" i="6"/>
  <c r="J118" i="2" s="1"/>
  <c r="F23" i="6"/>
  <c r="D20" i="6"/>
  <c r="F17" i="6"/>
  <c r="D12" i="6"/>
  <c r="F9" i="6"/>
  <c r="D4" i="6"/>
  <c r="D17" i="6"/>
  <c r="B12" i="6"/>
  <c r="F6" i="6"/>
  <c r="D23" i="6"/>
  <c r="F22" i="6"/>
  <c r="F19" i="6"/>
  <c r="B17" i="6"/>
  <c r="D14" i="6"/>
  <c r="F11" i="6"/>
  <c r="B9" i="6"/>
  <c r="D6" i="6"/>
  <c r="F3" i="6"/>
  <c r="B19" i="6"/>
  <c r="D16" i="6"/>
  <c r="B11" i="6"/>
  <c r="B3" i="6"/>
  <c r="B16" i="6"/>
  <c r="F10" i="6"/>
  <c r="D25" i="6"/>
  <c r="B13" i="6"/>
  <c r="B4" i="6"/>
  <c r="D22" i="6"/>
  <c r="D19" i="6"/>
  <c r="F16" i="6"/>
  <c r="B14" i="6"/>
  <c r="D11" i="6"/>
  <c r="F8" i="6"/>
  <c r="B6" i="6"/>
  <c r="D3" i="6"/>
  <c r="F21" i="6"/>
  <c r="F13" i="6"/>
  <c r="D8" i="6"/>
  <c r="D21" i="6"/>
  <c r="D13" i="6"/>
  <c r="D5" i="6"/>
  <c r="B21" i="6"/>
  <c r="D10" i="6"/>
  <c r="B5" i="6"/>
  <c r="F5" i="6"/>
  <c r="F18" i="6"/>
  <c r="B8" i="6"/>
  <c r="F15" i="6"/>
  <c r="F7" i="6"/>
  <c r="D18" i="6"/>
  <c r="D24" i="6"/>
  <c r="F20" i="6"/>
  <c r="B18" i="6"/>
  <c r="D15" i="6"/>
  <c r="F12" i="6"/>
  <c r="B10" i="6"/>
  <c r="D7" i="6"/>
  <c r="F4" i="6"/>
  <c r="B15" i="6"/>
  <c r="B7" i="6"/>
  <c r="B20" i="6"/>
  <c r="F14" i="6"/>
  <c r="D9" i="6"/>
  <c r="D24" i="8"/>
  <c r="F20" i="8"/>
  <c r="B18" i="8"/>
  <c r="D15" i="8"/>
  <c r="F12" i="8"/>
  <c r="B10" i="8"/>
  <c r="D7" i="8"/>
  <c r="F4" i="8"/>
  <c r="F23" i="8"/>
  <c r="D20" i="8"/>
  <c r="F17" i="8"/>
  <c r="D4" i="8"/>
  <c r="D23" i="8"/>
  <c r="B20" i="8"/>
  <c r="D17" i="8"/>
  <c r="F14" i="8"/>
  <c r="B12" i="8"/>
  <c r="D9" i="8"/>
  <c r="F6" i="8"/>
  <c r="B4" i="8"/>
  <c r="F19" i="8"/>
  <c r="B17" i="8"/>
  <c r="D14" i="8"/>
  <c r="F11" i="8"/>
  <c r="B9" i="8"/>
  <c r="F3" i="8"/>
  <c r="D18" i="8"/>
  <c r="B5" i="8"/>
  <c r="B7" i="8"/>
  <c r="F22" i="8"/>
  <c r="D6" i="8"/>
  <c r="D25" i="8"/>
  <c r="F7" i="8"/>
  <c r="B15" i="8"/>
  <c r="D22" i="8"/>
  <c r="D19" i="8"/>
  <c r="F16" i="8"/>
  <c r="B14" i="8"/>
  <c r="D11" i="8"/>
  <c r="F8" i="8"/>
  <c r="B6" i="8"/>
  <c r="D3" i="8"/>
  <c r="F21" i="8"/>
  <c r="B19" i="8"/>
  <c r="D16" i="8"/>
  <c r="F13" i="8"/>
  <c r="B11" i="8"/>
  <c r="D8" i="8"/>
  <c r="F5" i="8"/>
  <c r="B3" i="8"/>
  <c r="F15" i="8"/>
  <c r="D10" i="8"/>
  <c r="F9" i="8"/>
  <c r="D21" i="8"/>
  <c r="F18" i="8"/>
  <c r="B16" i="8"/>
  <c r="D13" i="8"/>
  <c r="F10" i="8"/>
  <c r="B8" i="8"/>
  <c r="D5" i="8"/>
  <c r="B21" i="8"/>
  <c r="B13" i="8"/>
  <c r="D12" i="8"/>
  <c r="D22" i="5"/>
  <c r="D19" i="5"/>
  <c r="F16" i="5"/>
  <c r="B14" i="5"/>
  <c r="D11" i="5"/>
  <c r="F8" i="5"/>
  <c r="B6" i="5"/>
  <c r="D3" i="5"/>
  <c r="F21" i="5"/>
  <c r="D16" i="5"/>
  <c r="F13" i="5"/>
  <c r="B11" i="5"/>
  <c r="D8" i="5"/>
  <c r="F5" i="5"/>
  <c r="B3" i="5"/>
  <c r="B19" i="5"/>
  <c r="D21" i="5"/>
  <c r="F18" i="5"/>
  <c r="B16" i="5"/>
  <c r="D13" i="5"/>
  <c r="F10" i="5"/>
  <c r="B8" i="5"/>
  <c r="D5" i="5"/>
  <c r="B21" i="5"/>
  <c r="D18" i="5"/>
  <c r="F15" i="5"/>
  <c r="B13" i="5"/>
  <c r="D10" i="5"/>
  <c r="F7" i="5"/>
  <c r="B5" i="5"/>
  <c r="D14" i="5"/>
  <c r="D25" i="5"/>
  <c r="F3" i="5"/>
  <c r="D24" i="5"/>
  <c r="F20" i="5"/>
  <c r="B18" i="5"/>
  <c r="D15" i="5"/>
  <c r="F12" i="5"/>
  <c r="B10" i="5"/>
  <c r="D7" i="5"/>
  <c r="F4" i="5"/>
  <c r="B12" i="5"/>
  <c r="F6" i="5"/>
  <c r="F22" i="5"/>
  <c r="F11" i="5"/>
  <c r="F23" i="5"/>
  <c r="D20" i="5"/>
  <c r="F17" i="5"/>
  <c r="B15" i="5"/>
  <c r="D12" i="5"/>
  <c r="F9" i="5"/>
  <c r="B7" i="5"/>
  <c r="D4" i="5"/>
  <c r="F14" i="5"/>
  <c r="B4" i="5"/>
  <c r="F19" i="5"/>
  <c r="B9" i="5"/>
  <c r="D23" i="5"/>
  <c r="B20" i="5"/>
  <c r="D17" i="5"/>
  <c r="D9" i="5"/>
  <c r="B17" i="5"/>
  <c r="D6" i="5"/>
  <c r="D14" i="4"/>
  <c r="B3" i="4"/>
  <c r="B19" i="4"/>
  <c r="K3" i="9"/>
  <c r="K3" i="5"/>
  <c r="K7" i="10"/>
  <c r="K2" i="10"/>
  <c r="K3" i="10"/>
  <c r="K4" i="10"/>
  <c r="K6" i="10"/>
  <c r="I1" i="10"/>
  <c r="J258" i="2" s="1"/>
  <c r="K5" i="10"/>
  <c r="K4" i="9"/>
  <c r="K2" i="9"/>
  <c r="K6" i="9"/>
  <c r="I1" i="9"/>
  <c r="J223" i="2" s="1"/>
  <c r="K5" i="9"/>
  <c r="K7" i="9"/>
  <c r="K2" i="8"/>
  <c r="K4" i="8"/>
  <c r="K6" i="8"/>
  <c r="I1" i="8"/>
  <c r="J188" i="2" s="1"/>
  <c r="K3" i="8"/>
  <c r="K5" i="8"/>
  <c r="K7" i="8"/>
  <c r="K2" i="7"/>
  <c r="K4" i="7"/>
  <c r="K6" i="7"/>
  <c r="I1" i="7"/>
  <c r="J153" i="2" s="1"/>
  <c r="K3" i="7"/>
  <c r="K5" i="7"/>
  <c r="K7" i="7"/>
  <c r="K4" i="6"/>
  <c r="K2" i="6"/>
  <c r="K6" i="6"/>
  <c r="K3" i="6"/>
  <c r="K5" i="6"/>
  <c r="K7" i="6"/>
  <c r="K7" i="5"/>
  <c r="K5" i="5"/>
  <c r="K4" i="5"/>
  <c r="K2" i="5"/>
  <c r="K6" i="5"/>
  <c r="I1" i="5"/>
  <c r="J83" i="2" s="1"/>
  <c r="K7" i="4"/>
  <c r="K6" i="4"/>
  <c r="K4" i="4"/>
  <c r="K3" i="4"/>
  <c r="K2" i="4"/>
  <c r="K5" i="4"/>
  <c r="D10" i="4"/>
  <c r="F15" i="4"/>
  <c r="D9" i="4"/>
  <c r="F23" i="4"/>
  <c r="F22" i="4"/>
  <c r="F14" i="4"/>
  <c r="D18" i="4"/>
  <c r="F7" i="4"/>
  <c r="D17" i="4"/>
  <c r="F5" i="4"/>
  <c r="D22" i="4"/>
  <c r="F11" i="4"/>
  <c r="D13" i="4"/>
  <c r="F18" i="4"/>
  <c r="D20" i="4"/>
  <c r="D12" i="4"/>
  <c r="D24" i="4"/>
  <c r="F17" i="4"/>
  <c r="F9" i="4"/>
  <c r="D16" i="4"/>
  <c r="D8" i="4"/>
  <c r="F21" i="4"/>
  <c r="F13" i="4"/>
  <c r="F19" i="4"/>
  <c r="F3" i="4"/>
  <c r="D21" i="4"/>
  <c r="D25" i="4"/>
  <c r="F10" i="4"/>
  <c r="D19" i="4"/>
  <c r="D11" i="4"/>
  <c r="F16" i="4"/>
  <c r="F8" i="4"/>
  <c r="F6" i="4"/>
  <c r="D15" i="4"/>
  <c r="D23" i="4"/>
  <c r="F20" i="4"/>
  <c r="F12" i="4"/>
  <c r="F4" i="4"/>
  <c r="B17" i="4"/>
  <c r="B16" i="4"/>
  <c r="B10" i="4"/>
  <c r="B18" i="4"/>
  <c r="B11" i="4"/>
  <c r="B9" i="4"/>
  <c r="D7" i="4"/>
  <c r="B8" i="4"/>
  <c r="D6" i="4"/>
  <c r="B7" i="4"/>
  <c r="B13" i="4"/>
  <c r="B15" i="4"/>
  <c r="D5" i="4"/>
  <c r="B14" i="4"/>
  <c r="B6" i="4"/>
  <c r="D4" i="4"/>
  <c r="B21" i="4"/>
  <c r="B5" i="4"/>
  <c r="D3" i="4"/>
  <c r="B20" i="4"/>
  <c r="B12" i="4"/>
  <c r="B4" i="4"/>
  <c r="P255" i="2" l="1"/>
  <c r="J255" i="2"/>
  <c r="P258" i="2"/>
  <c r="P223" i="2"/>
  <c r="P220" i="2"/>
  <c r="J220" i="2"/>
  <c r="P188" i="2"/>
  <c r="P185" i="2"/>
  <c r="J185" i="2"/>
  <c r="J150" i="2"/>
  <c r="P153" i="2"/>
  <c r="P150" i="2"/>
  <c r="P118" i="2"/>
  <c r="P83" i="2"/>
  <c r="H2" i="10"/>
  <c r="B254" i="2" s="1"/>
  <c r="H5" i="10"/>
  <c r="B257" i="2" s="1"/>
  <c r="H5" i="9"/>
  <c r="B222" i="2" s="1"/>
  <c r="H2" i="9"/>
  <c r="B219" i="2" s="1"/>
  <c r="H5" i="8"/>
  <c r="B187" i="2" s="1"/>
  <c r="H2" i="8"/>
  <c r="B184" i="2" s="1"/>
  <c r="H5" i="7"/>
  <c r="B152" i="2" s="1"/>
  <c r="H2" i="7"/>
  <c r="B149" i="2" s="1"/>
  <c r="H2" i="6"/>
  <c r="B114" i="2" s="1"/>
  <c r="H5" i="6"/>
  <c r="B117" i="2" s="1"/>
  <c r="H5" i="5"/>
  <c r="B82" i="2" s="1"/>
  <c r="H2" i="5"/>
  <c r="B79" i="2" s="1"/>
  <c r="P48" i="2"/>
  <c r="P45" i="2"/>
  <c r="J45" i="2"/>
  <c r="H5" i="4"/>
  <c r="B47" i="2" s="1"/>
  <c r="H2" i="4"/>
  <c r="B44" i="2" s="1"/>
</calcChain>
</file>

<file path=xl/sharedStrings.xml><?xml version="1.0" encoding="utf-8"?>
<sst xmlns="http://schemas.openxmlformats.org/spreadsheetml/2006/main" count="399" uniqueCount="177">
  <si>
    <t>Car:</t>
    <phoneticPr fontId="1"/>
  </si>
  <si>
    <t>Maps or address</t>
    <phoneticPr fontId="1"/>
  </si>
  <si>
    <t>Location</t>
    <phoneticPr fontId="1"/>
  </si>
  <si>
    <t>End time:</t>
    <phoneticPr fontId="1"/>
  </si>
  <si>
    <t>Up date / Note</t>
    <phoneticPr fontId="1"/>
  </si>
  <si>
    <t>ARR</t>
    <phoneticPr fontId="1"/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</si>
  <si>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</si>
  <si>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</si>
  <si>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</si>
  <si>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</si>
  <si>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</si>
  <si>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</si>
  <si>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</si>
  <si>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</si>
  <si>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</si>
  <si>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</si>
  <si>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</si>
  <si>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  <phoneticPr fontId="1"/>
  </si>
  <si>
    <t>Chartering a car with driver - No vehicle designation - 10 hours</t>
    <phoneticPr fontId="1"/>
  </si>
  <si>
    <t>Chartering a car with driver - Vehicle designation - 10 hours</t>
    <phoneticPr fontId="1"/>
  </si>
  <si>
    <t>TOKYO PHOTO Tour</t>
  </si>
  <si>
    <t>FUJI Accessible Tour</t>
  </si>
  <si>
    <t>FUJI Top Attractions Tour</t>
  </si>
  <si>
    <t>FUJI PHOTO Tour</t>
  </si>
  <si>
    <t>HAKONE and ODAWARA Tour</t>
  </si>
  <si>
    <t>NIKKO Tour</t>
  </si>
  <si>
    <t>Pick-up Hotel:</t>
  </si>
  <si>
    <t>Pick-up time:</t>
    <phoneticPr fontId="1"/>
  </si>
  <si>
    <t>TOYOTA Alphard or Vellfire 2 - 4 PAX 4 suitcases / 5 - 6 PAX 4 suitcases</t>
  </si>
  <si>
    <t>TOYOTA Alphard or Vellfire 2 - 4 PAX 4 suitcases / 5 - 6 PAX 5 suitcases</t>
  </si>
  <si>
    <t>TOYOTA Alphard or Vellfire 2 - 4 PAX 4 suitcases / 5 - 6 PAX 6 suitcases</t>
  </si>
  <si>
    <t>TOYOTA Alphard or Vellfire 2 - 4 PAX 4 suitcases / 5 - 6 PAX 7 suitcases</t>
  </si>
  <si>
    <t>TOYOTA Alphard or Vellfire 2 - 4 PAX 4 suitcases / 5 - 6 PAX 8 suitcases</t>
  </si>
  <si>
    <t>TOYOTA Alphard or Vellfire 2 - 4 PAX 4 suitcases / 5 - 6 PAX 9 suitcases</t>
  </si>
  <si>
    <t>TOYOTA Alphard or Vellfire 2 - 4 PAX 4 suitcases / 5 - 6 PAX 10 suitcases</t>
  </si>
  <si>
    <t>TOYOTA Alphard or Vellfire 2 - 4 PAX 4 suitcases / 5 - 6 PAX 11 suitcases</t>
  </si>
  <si>
    <t>TOYOTA Hi-Ace Grand Cabin 9 PAX 11 suitcases</t>
  </si>
  <si>
    <t>TOYOTA Hi-Ace Grand Cabin 9 PAX 12 suitcases</t>
  </si>
  <si>
    <t>TOYOTA Hi-Ace Grand Cabin 9 PAX 13 suitcases</t>
  </si>
  <si>
    <t>TOYOTA Hi-Ace Grand Cabin 9 PAX 14 suitcases</t>
  </si>
  <si>
    <t>TOYOTA Hi-Ace Grand Cabin 9 PAX 15 suitcases</t>
  </si>
  <si>
    <t>TOYOTA Hi-Ace Grand Cabin 9 PAX 16 suitcases</t>
  </si>
  <si>
    <t>TOYOTA Hi-Ace Grand Cabin 9 PAX 17 suitcases</t>
  </si>
  <si>
    <t>TOYOTA Hi-Ace Grand Cabin 9 PAX 18 suitcases</t>
  </si>
  <si>
    <t>TOYOTA Hi-Ace Grand Cabin 9 PAX 19 suitcases</t>
  </si>
  <si>
    <t>TOYOTA Alphard  - Black color 2 - 4 PAX 4 suitcases / 5 - 6 PAX 2 suitcases</t>
    <phoneticPr fontId="1"/>
  </si>
  <si>
    <t>TOYOTA Vellfire  - Black color 2 - 4 PAX 4 suitcases / 5 - 6 PAX 2 suitcases</t>
    <phoneticPr fontId="1"/>
  </si>
  <si>
    <t>TOYOTA GRANACE - Black color 5 PAX 6 suitcases</t>
    <phoneticPr fontId="1"/>
  </si>
  <si>
    <t>Mercedes BENZ S550 LONG 2 PAX 4 suitcases</t>
    <phoneticPr fontId="1"/>
  </si>
  <si>
    <t>LEXUS LS500h Executive 2 PAX 4 suitcases</t>
    <phoneticPr fontId="1"/>
  </si>
  <si>
    <t>TOYOTA Alphard Executive lounge 2 PAX 4 suitcases / 4 - 5 PAX 2 suitcases</t>
    <phoneticPr fontId="1"/>
  </si>
  <si>
    <t>HUMMER H2 Stretch limousine 8 PAX No storage</t>
    <phoneticPr fontId="1"/>
  </si>
  <si>
    <t>Commuter ​13 PAX No storage</t>
    <phoneticPr fontId="1"/>
  </si>
  <si>
    <t>Microbus ​27 PAX No storage</t>
    <phoneticPr fontId="1"/>
  </si>
  <si>
    <t>Middle size BUS 27 PAX with storage</t>
    <phoneticPr fontId="1"/>
  </si>
  <si>
    <t>Large size BUS 45 PAX with storage</t>
    <phoneticPr fontId="1"/>
  </si>
  <si>
    <t>車種</t>
    <rPh sb="0" eb="2">
      <t>シャシュ</t>
    </rPh>
    <phoneticPr fontId="1"/>
  </si>
  <si>
    <t>Number of passenger:</t>
    <phoneticPr fontId="1"/>
  </si>
  <si>
    <t>Number of baggage:</t>
    <phoneticPr fontId="1"/>
  </si>
  <si>
    <t>Adult</t>
    <phoneticPr fontId="1"/>
  </si>
  <si>
    <t>曜日VL用</t>
    <rPh sb="0" eb="2">
      <t>ヨウビ</t>
    </rPh>
    <rPh sb="4" eb="5">
      <t>ヨウ</t>
    </rPh>
    <phoneticPr fontId="1"/>
  </si>
  <si>
    <t>more</t>
    <phoneticPr fontId="1"/>
  </si>
  <si>
    <t>/ Child</t>
    <phoneticPr fontId="1"/>
  </si>
  <si>
    <t>/ (Child seat)</t>
    <phoneticPr fontId="1"/>
  </si>
  <si>
    <t>Suitcase</t>
    <phoneticPr fontId="1"/>
  </si>
  <si>
    <t>/ Stroller</t>
    <phoneticPr fontId="1"/>
  </si>
  <si>
    <t>/ Wheelchair</t>
    <phoneticPr fontId="1"/>
  </si>
  <si>
    <t/>
  </si>
  <si>
    <t>Location of service end:</t>
  </si>
  <si>
    <t>Free Plan</t>
  </si>
  <si>
    <t>Time to charter a car:</t>
    <phoneticPr fontId="1"/>
  </si>
  <si>
    <t>Period limited FUJI and Kawazu Zakura Tour</t>
    <phoneticPr fontId="1"/>
  </si>
  <si>
    <t>Period limited HAKONE and Kawazu Zakura Tour</t>
    <phoneticPr fontId="1"/>
  </si>
  <si>
    <t>Airport Transfer (NRT to TOKYO)</t>
    <phoneticPr fontId="1"/>
  </si>
  <si>
    <t>Airport Transfer (HND to TOKYO)</t>
    <phoneticPr fontId="1"/>
  </si>
  <si>
    <t>Airport Transfer (TOKYO to HND)</t>
    <phoneticPr fontId="1"/>
  </si>
  <si>
    <t>Airport Transfer (TOKYO to NRT)</t>
    <phoneticPr fontId="1"/>
  </si>
  <si>
    <t>空港設定</t>
    <rPh sb="0" eb="4">
      <t>クウコウセッテイ</t>
    </rPh>
    <phoneticPr fontId="1"/>
  </si>
  <si>
    <t>Pick-up Airport:</t>
    <phoneticPr fontId="1"/>
  </si>
  <si>
    <t>Narita terminal 1</t>
    <phoneticPr fontId="1"/>
  </si>
  <si>
    <t>Haneda terminal 3</t>
    <phoneticPr fontId="1"/>
  </si>
  <si>
    <t>Narita terminal 2</t>
  </si>
  <si>
    <t>Narita terminal 3</t>
  </si>
  <si>
    <t>Haneda terminal 1</t>
    <phoneticPr fontId="1"/>
  </si>
  <si>
    <t>Haneda terminal 2</t>
    <phoneticPr fontId="1"/>
  </si>
  <si>
    <t>Airport:</t>
    <phoneticPr fontId="1"/>
  </si>
  <si>
    <t>If more than 1 week, please create a new Book.</t>
  </si>
  <si>
    <t>Up date / Note</t>
    <phoneticPr fontId="1"/>
  </si>
  <si>
    <t>Car:</t>
    <phoneticPr fontId="1"/>
  </si>
  <si>
    <t>Number of passenger:</t>
    <phoneticPr fontId="1"/>
  </si>
  <si>
    <t>Adult</t>
    <phoneticPr fontId="1"/>
  </si>
  <si>
    <t>/ Child</t>
    <phoneticPr fontId="1"/>
  </si>
  <si>
    <t>/ (Child seat)</t>
    <phoneticPr fontId="1"/>
  </si>
  <si>
    <t>Number of baggage:</t>
    <phoneticPr fontId="1"/>
  </si>
  <si>
    <t>Suitcase</t>
    <phoneticPr fontId="1"/>
  </si>
  <si>
    <t>/ Stroller</t>
    <phoneticPr fontId="1"/>
  </si>
  <si>
    <t>/ Wheelchair</t>
    <phoneticPr fontId="1"/>
  </si>
  <si>
    <t>Pick-up time:</t>
    <phoneticPr fontId="1"/>
  </si>
  <si>
    <t>Time to charter a car:</t>
    <phoneticPr fontId="1"/>
  </si>
  <si>
    <t>End time:</t>
    <phoneticPr fontId="1"/>
  </si>
  <si>
    <t>Up date / Note</t>
    <phoneticPr fontId="1"/>
  </si>
  <si>
    <t>Car:</t>
    <phoneticPr fontId="1"/>
  </si>
  <si>
    <t>Number of passenger:</t>
    <phoneticPr fontId="1"/>
  </si>
  <si>
    <t>Adult</t>
    <phoneticPr fontId="1"/>
  </si>
  <si>
    <t>/ Child</t>
    <phoneticPr fontId="1"/>
  </si>
  <si>
    <t>/ (Child seat)</t>
    <phoneticPr fontId="1"/>
  </si>
  <si>
    <t>Number of baggage:</t>
    <phoneticPr fontId="1"/>
  </si>
  <si>
    <t>Suitcase</t>
    <phoneticPr fontId="1"/>
  </si>
  <si>
    <t>/ Stroller</t>
    <phoneticPr fontId="1"/>
  </si>
  <si>
    <t>/ Wheelchair</t>
    <phoneticPr fontId="1"/>
  </si>
  <si>
    <t>Pick-up time:</t>
    <phoneticPr fontId="1"/>
  </si>
  <si>
    <t>Time to charter a car:</t>
    <phoneticPr fontId="1"/>
  </si>
  <si>
    <t>End time:</t>
    <phoneticPr fontId="1"/>
  </si>
  <si>
    <t>Suitcase</t>
    <phoneticPr fontId="1"/>
  </si>
  <si>
    <t>/ Stroller</t>
    <phoneticPr fontId="1"/>
  </si>
  <si>
    <t>Number of passenger:</t>
    <phoneticPr fontId="1"/>
  </si>
  <si>
    <t>/ Child</t>
    <phoneticPr fontId="1"/>
  </si>
  <si>
    <t>DEP</t>
  </si>
  <si>
    <t>Operation schedule</t>
    <phoneticPr fontId="1"/>
  </si>
  <si>
    <t>Full name</t>
    <phoneticPr fontId="1"/>
  </si>
  <si>
    <t>Phone number</t>
    <phoneticPr fontId="1"/>
  </si>
  <si>
    <t>Name on Welcome Board</t>
    <phoneticPr fontId="1"/>
  </si>
  <si>
    <t>Country calling code</t>
    <phoneticPr fontId="1"/>
  </si>
  <si>
    <t>Usable phone numbers in Japan</t>
    <phoneticPr fontId="1"/>
  </si>
  <si>
    <t>Subscriber Information</t>
    <phoneticPr fontId="1"/>
  </si>
  <si>
    <t>Home address</t>
    <phoneticPr fontId="1"/>
  </si>
  <si>
    <t>E-Mail</t>
    <phoneticPr fontId="1"/>
  </si>
  <si>
    <r>
      <rPr>
        <sz val="12"/>
        <color rgb="FF000000"/>
        <rFont val="Yu Gothic UI"/>
        <family val="3"/>
        <charset val="128"/>
      </rPr>
      <t>Passenger of Representative information</t>
    </r>
    <phoneticPr fontId="1"/>
  </si>
  <si>
    <t>Country calling code +</t>
    <phoneticPr fontId="1"/>
  </si>
  <si>
    <t>Half or Full payment is settled by credit card at least one week in advance.</t>
  </si>
  <si>
    <t>*I will send you a Confirmation/Invoice Email with a Secure payment Link via Square System. </t>
  </si>
  <si>
    <t>In case of half payment</t>
  </si>
  <si>
    <t>Cancel reservation:</t>
  </si>
  <si>
    <t>■ Method of payment</t>
    <phoneticPr fontId="1"/>
  </si>
  <si>
    <t>■ Cancel Policy</t>
    <phoneticPr fontId="1"/>
  </si>
  <si>
    <t>/ On the day of the service and after: 100 Percent of total price</t>
    <phoneticPr fontId="1"/>
  </si>
  <si>
    <t>/ from 1 day to 6 days before the service: 50 Percent of total price</t>
    <phoneticPr fontId="1"/>
  </si>
  <si>
    <t>/ 7 days before the service: Free of Charge</t>
    <phoneticPr fontId="1"/>
  </si>
  <si>
    <t>GRANDLIVE &lt;invoicing@messaging.squareup.com&gt;</t>
  </si>
  <si>
    <t>You received a new invoice (#No.)</t>
    <phoneticPr fontId="1"/>
  </si>
  <si>
    <t>Sender:</t>
    <phoneticPr fontId="1"/>
  </si>
  <si>
    <t>Subject:</t>
    <phoneticPr fontId="1"/>
  </si>
  <si>
    <t>Then, please pay the remaining amount in cash or by credit card on the day of pickup.</t>
    <phoneticPr fontId="1"/>
  </si>
  <si>
    <t>[Description of the Price]</t>
  </si>
  <si>
    <t>/ The price is arrival and departure in Tokyo's 23 wards.</t>
    <phoneticPr fontId="1"/>
  </si>
  <si>
    <t>/ Please let me know if the destination is decided in advance.</t>
    <phoneticPr fontId="1"/>
  </si>
  <si>
    <t>/ Passengers' personal expenses such as meals, drink,admission etc are not included.</t>
    <phoneticPr fontId="1"/>
  </si>
  <si>
    <t>■ Car / Quotation / Date</t>
    <phoneticPr fontId="1"/>
  </si>
  <si>
    <t>/ Service is the pack pricing.</t>
    <phoneticPr fontId="1"/>
  </si>
  <si>
    <t>([car] +[driver]+ [fuel cost] + [toll] + [parking fee])</t>
    <phoneticPr fontId="1"/>
  </si>
  <si>
    <t>/ For a trip in advance it is not known it may result in additional charges.</t>
    <phoneticPr fontId="1"/>
  </si>
  <si>
    <t>If not, problems can occur.</t>
    <phoneticPr fontId="1"/>
  </si>
  <si>
    <t>(Depending on the location, cars cannot pass / time is scarce, etc.)</t>
    <phoneticPr fontId="1"/>
  </si>
  <si>
    <t>/ If the time is exceeded, an additional charge of 30 minutes will be charged.</t>
    <phoneticPr fontId="1"/>
  </si>
  <si>
    <t>However, we do not charge for excess time due to traffic congestion and accidents, Flight delays.</t>
    <phoneticPr fontId="1"/>
  </si>
  <si>
    <t>/ service is provided from 8: 00AM to 20: 00PM.</t>
    <phoneticPr fontId="1"/>
  </si>
  <si>
    <t>If you wish to provide outside the time, I will consult separately.</t>
    <phoneticPr fontId="1"/>
  </si>
  <si>
    <t>/ Since the pack is fee-based, even if you use the start and end time at the convenience of the customer is</t>
    <phoneticPr fontId="1"/>
  </si>
  <si>
    <t>less than the pack time Since you will be charged the regular fee, please note.</t>
    <phoneticPr fontId="1"/>
  </si>
  <si>
    <t>by a passenger's automobile accident.</t>
    <phoneticPr fontId="1"/>
  </si>
  <si>
    <t xml:space="preserve">The Tokyo District Court shall have exclusive jurisdiction in the first instance over any dispute, </t>
    <phoneticPr fontId="1"/>
  </si>
  <si>
    <t>controversy, or claim arising out of this Agreement.</t>
    <phoneticPr fontId="1"/>
  </si>
  <si>
    <t>/ If you are injured in an accident, automobile insurance will apply.</t>
    <phoneticPr fontId="1"/>
  </si>
  <si>
    <t xml:space="preserve">Up to 30 million yen will be covered for injuries (including death and permanent disability) caused </t>
    <phoneticPr fontId="1"/>
  </si>
  <si>
    <t>/ Compensation not covered by insurance is not available. (e.g., property damage, delays, tour interruption, etc.).</t>
    <phoneticPr fontId="1"/>
  </si>
  <si>
    <t>/ This Agreement shall be governed by and construed in accordance with the laws of Japan.</t>
    <phoneticPr fontId="1"/>
  </si>
  <si>
    <t>/ Any dispute, controversy or claim arising out of this Agreement shall be submitted to</t>
    <phoneticPr fontId="1"/>
  </si>
  <si>
    <t xml:space="preserve">the exclusive jurisdiction of the Tokyo District Court as the court of first instance. </t>
    <phoneticPr fontId="1"/>
  </si>
  <si>
    <t>■ important matter</t>
    <phoneticPr fontId="1"/>
  </si>
  <si>
    <t>Understand all the details and make a reservation.</t>
  </si>
  <si>
    <t>1. If you are making a formal reservation, fill in the yellow cells and check the checkboxes.</t>
    <phoneticPr fontId="1"/>
  </si>
  <si>
    <t>2. Please convert the xls file to pdf and send it to</t>
    <phoneticPr fontId="1"/>
  </si>
  <si>
    <t xml:space="preserve"> info@dlive-tokyo.com</t>
  </si>
  <si>
    <t>*Drivers will use WhatsApp. The number above is a WhatsApp-enabled number</t>
    <phoneticPr fontId="1"/>
  </si>
  <si>
    <t>Period limited FUJI WITH CHERRY BLOSSOM TOUR</t>
    <phoneticPr fontId="1"/>
  </si>
  <si>
    <t>Period limited FUJI SHIBA-ZAKURA TOUR</t>
    <phoneticPr fontId="1"/>
  </si>
  <si>
    <t>Refer to Operation Schedule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</si>
</sst>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dddd"/>
    <numFmt numFmtId="177" formatCode="h:mm;@"/>
    <numFmt numFmtId="178" formatCode="[h]:mm;@"/>
    <numFmt numFmtId="179" formatCode="[h]\ &quot;h.&quot;\ mm\ &quot;min.&quot;"/>
    <numFmt numFmtId="180" formatCode="&quot;DAY &quot;0\ "/>
    <numFmt numFmtId="181" formatCode="[h]\ &quot;h.&quot;\ mm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Yu Gothic UI"/>
      <family val="3"/>
      <charset val="128"/>
    </font>
    <font>
      <b/>
      <sz val="11"/>
      <name val="Yu Gothic UI"/>
      <family val="3"/>
      <charset val="128"/>
    </font>
    <font>
      <b/>
      <sz val="11"/>
      <color rgb="FF0070C0"/>
      <name val="Yu Gothic UI"/>
      <family val="3"/>
      <charset val="128"/>
    </font>
    <font>
      <sz val="18"/>
      <color rgb="FF0070C0"/>
      <name val="Yu Gothic UI"/>
      <family val="3"/>
      <charset val="128"/>
    </font>
    <font>
      <sz val="11"/>
      <color rgb="FF0070C0"/>
      <name val="Yu Gothic UI"/>
      <family val="3"/>
      <charset val="128"/>
    </font>
    <font>
      <sz val="12"/>
      <color rgb="FF0070C0"/>
      <name val="Yu Gothic UI"/>
      <family val="3"/>
      <charset val="128"/>
    </font>
    <font>
      <sz val="36"/>
      <color theme="1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9"/>
      <color theme="1"/>
      <name val="Yu Gothic UI"/>
      <family val="3"/>
      <charset val="128"/>
    </font>
    <font>
      <sz val="11"/>
      <color theme="7" tint="0.79998168889431442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sz val="20"/>
      <color rgb="FF0070C0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dotted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dotted">
        <color theme="0" tint="-0.24994659260841701"/>
      </right>
      <top style="hair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hair">
        <color theme="0" tint="-0.24994659260841701"/>
      </top>
      <bottom/>
      <diagonal/>
    </border>
    <border>
      <left style="dotted">
        <color theme="0" tint="-0.24994659260841701"/>
      </left>
      <right/>
      <top style="hair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vertical="center" shrinkToFit="1"/>
    </xf>
    <xf numFmtId="176" fontId="2" fillId="2" borderId="0" xfId="0" applyNumberFormat="1" applyFont="1" applyFill="1" applyAlignment="1">
      <alignment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2" fillId="3" borderId="0" xfId="0" applyFont="1" applyFill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20" fontId="2" fillId="0" borderId="0" xfId="0" applyNumberFormat="1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5" borderId="7" xfId="0" applyFont="1" applyFill="1" applyBorder="1">
      <alignment vertical="center"/>
    </xf>
    <xf numFmtId="0" fontId="2" fillId="5" borderId="9" xfId="0" applyFont="1" applyFill="1" applyBorder="1">
      <alignment vertical="center"/>
    </xf>
    <xf numFmtId="0" fontId="0" fillId="0" borderId="0" xfId="0" applyBorder="1">
      <alignment vertical="center"/>
    </xf>
    <xf numFmtId="0" fontId="0" fillId="4" borderId="0" xfId="0" applyFill="1" applyBorder="1">
      <alignment vertical="center"/>
    </xf>
    <xf numFmtId="0" fontId="0" fillId="0" borderId="0" xfId="0" applyFill="1" applyBorder="1">
      <alignment vertical="center"/>
    </xf>
    <xf numFmtId="0" fontId="2" fillId="6" borderId="0" xfId="0" applyFont="1" applyFill="1">
      <alignment vertical="center"/>
    </xf>
    <xf numFmtId="177" fontId="0" fillId="6" borderId="0" xfId="0" applyNumberFormat="1" applyFill="1" applyBorder="1">
      <alignment vertical="center"/>
    </xf>
    <xf numFmtId="0" fontId="11" fillId="2" borderId="2" xfId="0" applyFont="1" applyFill="1" applyBorder="1" applyAlignment="1">
      <alignment horizontal="left" vertical="center" indent="1" shrinkToFit="1"/>
    </xf>
    <xf numFmtId="0" fontId="4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11" fillId="2" borderId="3" xfId="0" applyFont="1" applyFill="1" applyBorder="1" applyAlignment="1">
      <alignment horizontal="left" vertical="center" indent="1" shrinkToFit="1"/>
    </xf>
    <xf numFmtId="178" fontId="0" fillId="6" borderId="0" xfId="0" applyNumberFormat="1" applyFill="1" applyBorder="1">
      <alignment vertical="center"/>
    </xf>
    <xf numFmtId="0" fontId="0" fillId="4" borderId="0" xfId="0" applyFill="1">
      <alignment vertical="center"/>
    </xf>
    <xf numFmtId="0" fontId="9" fillId="2" borderId="0" xfId="0" applyNumberFormat="1" applyFont="1" applyFill="1" applyAlignment="1" applyProtection="1">
      <alignment horizontal="right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180" fontId="5" fillId="2" borderId="0" xfId="0" applyNumberFormat="1" applyFont="1" applyFill="1" applyAlignment="1">
      <alignment vertical="center" shrinkToFit="1"/>
    </xf>
    <xf numFmtId="181" fontId="2" fillId="0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 shrinkToFit="1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20" fontId="2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16" fillId="5" borderId="0" xfId="0" applyFont="1" applyFill="1" applyAlignment="1" applyProtection="1">
      <alignment vertical="center" shrinkToFit="1"/>
      <protection locked="0"/>
    </xf>
    <xf numFmtId="0" fontId="2" fillId="2" borderId="22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vertical="center" shrinkToFit="1"/>
    </xf>
    <xf numFmtId="0" fontId="20" fillId="2" borderId="0" xfId="0" applyFont="1" applyFill="1" applyAlignment="1">
      <alignment vertical="center" shrinkToFit="1"/>
    </xf>
    <xf numFmtId="0" fontId="20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right" vertical="center" shrinkToFit="1"/>
    </xf>
    <xf numFmtId="0" fontId="7" fillId="2" borderId="0" xfId="1" applyFont="1" applyFill="1" applyAlignment="1">
      <alignment horizontal="left" vertical="center" shrinkToFit="1"/>
    </xf>
    <xf numFmtId="0" fontId="18" fillId="2" borderId="3" xfId="0" applyFont="1" applyFill="1" applyBorder="1" applyAlignment="1">
      <alignment horizontal="left" vertical="center" indent="1" shrinkToFit="1"/>
    </xf>
    <xf numFmtId="0" fontId="2" fillId="2" borderId="0" xfId="0" applyFont="1" applyFill="1" applyAlignment="1">
      <alignment horizontal="right" vertical="center" shrinkToFit="1"/>
    </xf>
    <xf numFmtId="0" fontId="18" fillId="2" borderId="0" xfId="0" applyFont="1" applyFill="1" applyAlignment="1">
      <alignment horizontal="left" vertical="center" indent="1" shrinkToFit="1"/>
    </xf>
    <xf numFmtId="0" fontId="16" fillId="5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left" vertical="center" indent="1" shrinkToFit="1"/>
    </xf>
    <xf numFmtId="0" fontId="16" fillId="5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left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left" vertical="center" indent="1" shrinkToFit="1"/>
    </xf>
    <xf numFmtId="0" fontId="15" fillId="2" borderId="20" xfId="0" applyFont="1" applyFill="1" applyBorder="1" applyAlignment="1">
      <alignment horizontal="left" vertical="center" indent="1" shrinkToFit="1"/>
    </xf>
    <xf numFmtId="0" fontId="2" fillId="2" borderId="16" xfId="0" applyFont="1" applyFill="1" applyBorder="1" applyAlignment="1">
      <alignment horizontal="right" vertical="center" shrinkToFit="1"/>
    </xf>
    <xf numFmtId="0" fontId="2" fillId="2" borderId="17" xfId="0" applyFont="1" applyFill="1" applyBorder="1" applyAlignment="1">
      <alignment horizontal="right" vertical="center" shrinkToFit="1"/>
    </xf>
    <xf numFmtId="0" fontId="2" fillId="2" borderId="19" xfId="0" applyFont="1" applyFill="1" applyBorder="1" applyAlignment="1">
      <alignment horizontal="right"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17" fillId="2" borderId="17" xfId="0" applyFont="1" applyFill="1" applyBorder="1" applyAlignment="1">
      <alignment horizontal="left" vertical="center" shrinkToFit="1"/>
    </xf>
    <xf numFmtId="0" fontId="17" fillId="2" borderId="18" xfId="0" applyFont="1" applyFill="1" applyBorder="1" applyAlignment="1">
      <alignment horizontal="left" vertical="center" shrinkToFit="1"/>
    </xf>
    <xf numFmtId="0" fontId="17" fillId="2" borderId="20" xfId="0" applyFont="1" applyFill="1" applyBorder="1" applyAlignment="1">
      <alignment horizontal="left" vertical="center" shrinkToFit="1"/>
    </xf>
    <xf numFmtId="0" fontId="17" fillId="2" borderId="2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right" vertical="center" indent="1" shrinkToFit="1"/>
    </xf>
    <xf numFmtId="0" fontId="2" fillId="2" borderId="3" xfId="0" applyFont="1" applyFill="1" applyBorder="1" applyAlignment="1">
      <alignment horizontal="right" vertical="center" indent="1" shrinkToFit="1"/>
    </xf>
    <xf numFmtId="0" fontId="2" fillId="2" borderId="1" xfId="0" applyFont="1" applyFill="1" applyBorder="1" applyAlignment="1">
      <alignment horizontal="right" vertical="center" indent="1" shrinkToFit="1"/>
    </xf>
    <xf numFmtId="0" fontId="2" fillId="3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shrinkToFit="1"/>
    </xf>
    <xf numFmtId="49" fontId="11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1" applyFont="1" applyAlignment="1">
      <alignment horizontal="left" vertical="center"/>
    </xf>
    <xf numFmtId="20" fontId="2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20" fontId="2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11" xfId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right" vertical="center" shrinkToFit="1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right" vertical="center" shrinkToFit="1"/>
    </xf>
    <xf numFmtId="0" fontId="9" fillId="2" borderId="0" xfId="0" applyFont="1" applyFill="1" applyAlignment="1" applyProtection="1">
      <alignment horizontal="left" vertical="center" shrinkToFit="1"/>
      <protection locked="0"/>
    </xf>
    <xf numFmtId="176" fontId="8" fillId="2" borderId="0" xfId="0" applyNumberFormat="1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right" vertical="center" shrinkToFit="1"/>
    </xf>
    <xf numFmtId="177" fontId="3" fillId="2" borderId="3" xfId="0" applyNumberFormat="1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right" vertical="center" shrinkToFit="1"/>
    </xf>
    <xf numFmtId="177" fontId="11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179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>
      <alignment horizontal="right" vertical="center" shrinkToFit="1"/>
    </xf>
    <xf numFmtId="0" fontId="11" fillId="2" borderId="2" xfId="0" applyFont="1" applyFill="1" applyBorder="1" applyAlignment="1">
      <alignment horizontal="center" vertical="center" shrinkToFit="1"/>
    </xf>
    <xf numFmtId="177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2" fillId="4" borderId="0" xfId="0" applyFont="1" applyFill="1" applyAlignment="1">
      <alignment horizontal="left" vertical="center" shrinkToFit="1"/>
    </xf>
    <xf numFmtId="177" fontId="11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50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B$18" lockText="1" noThreeD="1"/>
</file>

<file path=xl/ctrlProps/ctrlProp2.xml><?xml version="1.0" encoding="utf-8"?>
<formControlPr xmlns="http://schemas.microsoft.com/office/spreadsheetml/2009/9/main" objectType="CheckBox" fmlaLink="$B$26" lockText="1" noThreeD="1"/>
</file>

<file path=xl/ctrlProps/ctrlProp3.xml><?xml version="1.0" encoding="utf-8"?>
<formControlPr xmlns="http://schemas.microsoft.com/office/spreadsheetml/2009/9/main" objectType="CheckBox" checked="Checked" fmlaLink="$S$4" lockText="1" noThreeD="1"/>
</file>

<file path=xl/ctrlProps/ctrlProp4.xml><?xml version="1.0" encoding="utf-8"?>
<formControlPr xmlns="http://schemas.microsoft.com/office/spreadsheetml/2009/9/main" objectType="CheckBox" fmlaLink="$S$25" lockText="1" noThreeD="1"/>
</file>

<file path=xl/ctrlProps/ctrlProp5.xml><?xml version="1.0" encoding="utf-8"?>
<formControlPr xmlns="http://schemas.microsoft.com/office/spreadsheetml/2009/9/main" objectType="CheckBox" fmlaLink="$F$34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190500</xdr:rowOff>
        </xdr:from>
        <xdr:to>
          <xdr:col>2</xdr:col>
          <xdr:colOff>9525</xdr:colOff>
          <xdr:row>18</xdr:row>
          <xdr:rowOff>19050</xdr:rowOff>
        </xdr:to>
        <xdr:sp macro="" textlink="">
          <xdr:nvSpPr>
            <xdr:cNvPr id="1028" name="Check Box 4" descr="Check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Check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180975</xdr:rowOff>
        </xdr:from>
        <xdr:to>
          <xdr:col>2</xdr:col>
          <xdr:colOff>9525</xdr:colOff>
          <xdr:row>26</xdr:row>
          <xdr:rowOff>9525</xdr:rowOff>
        </xdr:to>
        <xdr:sp macro="" textlink="">
          <xdr:nvSpPr>
            <xdr:cNvPr id="1031" name="Check Box 7" descr="Check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Check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</xdr:row>
          <xdr:rowOff>190500</xdr:rowOff>
        </xdr:from>
        <xdr:to>
          <xdr:col>19</xdr:col>
          <xdr:colOff>323850</xdr:colOff>
          <xdr:row>4</xdr:row>
          <xdr:rowOff>19050</xdr:rowOff>
        </xdr:to>
        <xdr:sp macro="" textlink="">
          <xdr:nvSpPr>
            <xdr:cNvPr id="1033" name="Check Box 9" descr="Check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Check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23</xdr:row>
          <xdr:rowOff>190500</xdr:rowOff>
        </xdr:from>
        <xdr:to>
          <xdr:col>19</xdr:col>
          <xdr:colOff>323850</xdr:colOff>
          <xdr:row>25</xdr:row>
          <xdr:rowOff>19050</xdr:rowOff>
        </xdr:to>
        <xdr:sp macro="" textlink="">
          <xdr:nvSpPr>
            <xdr:cNvPr id="1034" name="Check Box 10" descr="Check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Check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190500</xdr:rowOff>
        </xdr:from>
        <xdr:to>
          <xdr:col>14</xdr:col>
          <xdr:colOff>0</xdr:colOff>
          <xdr:row>34</xdr:row>
          <xdr:rowOff>19050</xdr:rowOff>
        </xdr:to>
        <xdr:sp macro="" textlink="">
          <xdr:nvSpPr>
            <xdr:cNvPr id="1035" name="Check Box 11" descr="Check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Yes, I am. I will make a formal reservation.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28575</xdr:colOff>
      <xdr:row>0</xdr:row>
      <xdr:rowOff>47625</xdr:rowOff>
    </xdr:from>
    <xdr:to>
      <xdr:col>32</xdr:col>
      <xdr:colOff>304800</xdr:colOff>
      <xdr:row>34</xdr:row>
      <xdr:rowOff>171450</xdr:rowOff>
    </xdr:to>
    <xdr:sp macro="" textlink="">
      <xdr:nvSpPr>
        <xdr:cNvPr id="11" name="正方形/長方形 10"/>
        <xdr:cNvSpPr/>
      </xdr:nvSpPr>
      <xdr:spPr>
        <a:xfrm>
          <a:off x="361950" y="47625"/>
          <a:ext cx="10906125" cy="7248525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lt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These are estimate sheets. No reservations will be made.</a:t>
          </a:r>
          <a:endParaRPr lang="ja-JP" altLang="ja-JP">
            <a:effectLst/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If you are chartering a car outside of an existing tour, please enter a schedule.</a:t>
          </a: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Otherwise, problems may occur.</a:t>
          </a:r>
          <a:b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</a:b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/>
          </a:r>
          <a:b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</a:b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If the pull-down menu does not appear, please create a free plan.(e.g., if you are customizing an existing tour)</a:t>
          </a:r>
          <a:b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</a:b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/>
          </a:r>
          <a:b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</a:b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If you need a car for multiple days, please enter each one.</a:t>
          </a:r>
        </a:p>
        <a:p>
          <a:pPr algn="l"/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This sheet allows you to enter a schedule for up to one week.To enter a schedule longer than one week, please create a new book and enter it.</a:t>
          </a:r>
          <a:b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</a:b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/>
          </a:r>
          <a:b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</a:br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Please check our website for cancellation policy and other notes.</a:t>
          </a: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dlive-tokyo.com</a:t>
          </a: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Send your request for quotation to info@dlive-tokyo.com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info@dlive-tokyo.com?subject=Formal%20Reservation%20Request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G285"/>
  <sheetViews>
    <sheetView tabSelected="1" view="pageBreakPreview" zoomScaleNormal="100" zoomScaleSheetLayoutView="100" workbookViewId="0">
      <selection activeCell="AJ11" sqref="AJ11"/>
    </sheetView>
  </sheetViews>
  <sheetFormatPr defaultRowHeight="16.5" customHeight="1" x14ac:dyDescent="0.15"/>
  <cols>
    <col min="1" max="1" width="4.375" style="3" customWidth="1"/>
    <col min="2" max="2" width="8.25" style="3" customWidth="1"/>
    <col min="3" max="9" width="4.375" style="3" customWidth="1"/>
    <col min="10" max="10" width="4.375" style="4" customWidth="1"/>
    <col min="11" max="20" width="4.375" style="3" customWidth="1"/>
    <col min="21" max="33" width="4.375" style="4" customWidth="1"/>
    <col min="34" max="35" width="4.375" style="3" customWidth="1"/>
    <col min="36" max="16384" width="9" style="3"/>
  </cols>
  <sheetData>
    <row r="1" spans="2:33" ht="16.5" customHeight="1" x14ac:dyDescent="0.15">
      <c r="B1" s="59" t="s">
        <v>170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2:33" ht="16.5" customHeight="1" x14ac:dyDescent="0.15">
      <c r="B2" s="60" t="s">
        <v>171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 t="s">
        <v>172</v>
      </c>
      <c r="U2" s="61"/>
      <c r="V2" s="61"/>
      <c r="W2" s="61"/>
      <c r="X2" s="61"/>
      <c r="Y2" s="61"/>
      <c r="Z2" s="58"/>
      <c r="AA2" s="58"/>
      <c r="AB2" s="58"/>
      <c r="AC2" s="58"/>
      <c r="AD2" s="58"/>
      <c r="AE2" s="58"/>
      <c r="AF2" s="58"/>
      <c r="AG2" s="58"/>
    </row>
    <row r="3" spans="2:33" ht="16.5" customHeight="1" x14ac:dyDescent="0.15">
      <c r="J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16.5" customHeight="1" x14ac:dyDescent="0.15">
      <c r="B4" s="87" t="s">
        <v>124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S4" s="65" t="b">
        <v>1</v>
      </c>
      <c r="T4" s="65"/>
      <c r="U4" s="66" t="s">
        <v>147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2:33" ht="16.5" customHeight="1" x14ac:dyDescent="0.15">
      <c r="B5" s="86" t="s">
        <v>119</v>
      </c>
      <c r="C5" s="86"/>
      <c r="D5" s="86"/>
      <c r="E5" s="86"/>
      <c r="F5" s="86"/>
      <c r="G5" s="86"/>
      <c r="H5" s="89"/>
      <c r="I5" s="89"/>
      <c r="J5" s="89"/>
      <c r="K5" s="89"/>
      <c r="L5" s="89"/>
      <c r="M5" s="89"/>
      <c r="N5" s="89"/>
      <c r="O5" s="89"/>
      <c r="P5" s="89"/>
      <c r="Q5" s="89"/>
      <c r="S5" s="38"/>
      <c r="T5" s="38"/>
      <c r="U5" s="3"/>
      <c r="V5" s="69" t="s">
        <v>176</v>
      </c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2:33" ht="16.5" customHeight="1" x14ac:dyDescent="0.15">
      <c r="B6" s="84" t="s">
        <v>125</v>
      </c>
      <c r="C6" s="84"/>
      <c r="D6" s="84"/>
      <c r="E6" s="84"/>
      <c r="F6" s="84"/>
      <c r="G6" s="84"/>
      <c r="H6" s="90"/>
      <c r="I6" s="90"/>
      <c r="J6" s="90"/>
      <c r="K6" s="90"/>
      <c r="L6" s="90"/>
      <c r="M6" s="90"/>
      <c r="N6" s="90"/>
      <c r="O6" s="90"/>
      <c r="P6" s="90"/>
      <c r="Q6" s="9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</row>
    <row r="7" spans="2:33" ht="16.5" customHeight="1" x14ac:dyDescent="0.15">
      <c r="B7" s="84" t="s">
        <v>126</v>
      </c>
      <c r="C7" s="84"/>
      <c r="D7" s="84"/>
      <c r="E7" s="84"/>
      <c r="F7" s="84"/>
      <c r="G7" s="84"/>
      <c r="H7" s="91"/>
      <c r="I7" s="91"/>
      <c r="J7" s="91"/>
      <c r="K7" s="91"/>
      <c r="L7" s="91"/>
      <c r="M7" s="91"/>
      <c r="N7" s="91"/>
      <c r="O7" s="91"/>
      <c r="P7" s="91"/>
      <c r="Q7" s="9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</row>
    <row r="8" spans="2:33" ht="16.5" customHeight="1" x14ac:dyDescent="0.15">
      <c r="B8" s="84" t="s">
        <v>122</v>
      </c>
      <c r="C8" s="84"/>
      <c r="D8" s="84"/>
      <c r="E8" s="84"/>
      <c r="F8" s="84"/>
      <c r="G8" s="84"/>
      <c r="H8" s="90"/>
      <c r="I8" s="90"/>
      <c r="J8" s="90"/>
      <c r="K8" s="90"/>
      <c r="L8" s="90"/>
      <c r="M8" s="90"/>
      <c r="N8" s="90"/>
      <c r="O8" s="90"/>
      <c r="P8" s="90"/>
      <c r="Q8" s="90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2:33" ht="16.5" customHeight="1" x14ac:dyDescent="0.15">
      <c r="B9" s="85" t="s">
        <v>120</v>
      </c>
      <c r="C9" s="85"/>
      <c r="D9" s="85"/>
      <c r="E9" s="85"/>
      <c r="F9" s="85"/>
      <c r="G9" s="85"/>
      <c r="H9" s="92"/>
      <c r="I9" s="92"/>
      <c r="J9" s="92"/>
      <c r="K9" s="92"/>
      <c r="L9" s="92"/>
      <c r="M9" s="92"/>
      <c r="N9" s="92"/>
      <c r="O9" s="92"/>
      <c r="P9" s="92"/>
      <c r="Q9" s="92"/>
      <c r="S9" s="72" t="s">
        <v>143</v>
      </c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</row>
    <row r="10" spans="2:33" ht="16.5" customHeight="1" x14ac:dyDescent="0.15">
      <c r="C10" s="63"/>
      <c r="D10" s="63"/>
      <c r="E10" s="63"/>
      <c r="S10" s="69" t="s">
        <v>144</v>
      </c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</row>
    <row r="11" spans="2:33" ht="16.5" customHeight="1" x14ac:dyDescent="0.15">
      <c r="B11" s="87" t="s">
        <v>127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S11" s="69" t="s">
        <v>148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2:33" ht="16.5" customHeight="1" x14ac:dyDescent="0.15">
      <c r="B12" s="86" t="s">
        <v>121</v>
      </c>
      <c r="C12" s="86"/>
      <c r="D12" s="86"/>
      <c r="E12" s="86"/>
      <c r="F12" s="86"/>
      <c r="G12" s="86"/>
      <c r="H12" s="89"/>
      <c r="I12" s="89"/>
      <c r="J12" s="89"/>
      <c r="K12" s="89"/>
      <c r="L12" s="89"/>
      <c r="M12" s="89"/>
      <c r="N12" s="89"/>
      <c r="O12" s="89"/>
      <c r="P12" s="89"/>
      <c r="Q12" s="89"/>
      <c r="S12" s="64" t="s">
        <v>149</v>
      </c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</row>
    <row r="13" spans="2:33" ht="16.5" customHeight="1" x14ac:dyDescent="0.15">
      <c r="B13" s="84" t="s">
        <v>119</v>
      </c>
      <c r="C13" s="84"/>
      <c r="D13" s="84"/>
      <c r="E13" s="84"/>
      <c r="F13" s="84"/>
      <c r="G13" s="84"/>
      <c r="H13" s="90"/>
      <c r="I13" s="90"/>
      <c r="J13" s="90"/>
      <c r="K13" s="90"/>
      <c r="L13" s="90"/>
      <c r="M13" s="90"/>
      <c r="N13" s="90"/>
      <c r="O13" s="90"/>
      <c r="P13" s="90"/>
      <c r="Q13" s="90"/>
      <c r="S13" s="69" t="s">
        <v>150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2:33" ht="16.5" customHeight="1" x14ac:dyDescent="0.15">
      <c r="B14" s="84" t="s">
        <v>128</v>
      </c>
      <c r="C14" s="84"/>
      <c r="D14" s="84"/>
      <c r="E14" s="84"/>
      <c r="F14" s="84"/>
      <c r="G14" s="84"/>
      <c r="H14" s="90"/>
      <c r="I14" s="90"/>
      <c r="J14" s="90"/>
      <c r="K14" s="90"/>
      <c r="L14" s="90"/>
      <c r="M14" s="90"/>
      <c r="N14" s="90"/>
      <c r="O14" s="90"/>
      <c r="P14" s="90"/>
      <c r="Q14" s="90"/>
      <c r="S14" s="69" t="s">
        <v>145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2:33" ht="16.5" customHeight="1" x14ac:dyDescent="0.15">
      <c r="B15" s="84" t="s">
        <v>123</v>
      </c>
      <c r="C15" s="84"/>
      <c r="D15" s="84"/>
      <c r="E15" s="84"/>
      <c r="F15" s="84"/>
      <c r="G15" s="84"/>
      <c r="H15" s="90"/>
      <c r="I15" s="90"/>
      <c r="J15" s="90"/>
      <c r="K15" s="90"/>
      <c r="L15" s="90"/>
      <c r="M15" s="90"/>
      <c r="N15" s="90"/>
      <c r="O15" s="90"/>
      <c r="P15" s="90"/>
      <c r="Q15" s="90"/>
      <c r="S15" s="64" t="s">
        <v>151</v>
      </c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</row>
    <row r="16" spans="2:33" ht="16.5" customHeight="1" x14ac:dyDescent="0.15">
      <c r="B16" s="62" t="s">
        <v>173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S16" s="64" t="s">
        <v>152</v>
      </c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pans="2:33" ht="16.5" customHeight="1" x14ac:dyDescent="0.15">
      <c r="S17" s="69" t="s">
        <v>146</v>
      </c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2:33" ht="16.5" customHeight="1" x14ac:dyDescent="0.15">
      <c r="B18" s="47" t="b">
        <v>0</v>
      </c>
      <c r="C18" s="66" t="s">
        <v>133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S18" s="69" t="s">
        <v>153</v>
      </c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2:33" ht="16.5" customHeight="1" x14ac:dyDescent="0.15">
      <c r="B19" s="38"/>
      <c r="D19" s="73" t="s">
        <v>129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S19" s="64" t="s">
        <v>154</v>
      </c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</row>
    <row r="20" spans="2:33" ht="16.5" customHeight="1" x14ac:dyDescent="0.15">
      <c r="B20" s="38"/>
      <c r="D20" s="73" t="s">
        <v>130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S20" s="69" t="s">
        <v>155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2:33" ht="16.5" customHeight="1" x14ac:dyDescent="0.15">
      <c r="B21" s="38"/>
      <c r="D21" s="74" t="s">
        <v>131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S21" s="64" t="s">
        <v>156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</row>
    <row r="22" spans="2:33" ht="16.5" customHeight="1" x14ac:dyDescent="0.15">
      <c r="B22" s="38"/>
      <c r="D22" s="75" t="s">
        <v>142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S22" s="69" t="s">
        <v>157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2:33" ht="16.5" customHeight="1" x14ac:dyDescent="0.15">
      <c r="B23" s="38"/>
      <c r="D23" s="76" t="s">
        <v>140</v>
      </c>
      <c r="E23" s="77"/>
      <c r="F23" s="80" t="s">
        <v>138</v>
      </c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  <c r="S23" s="64" t="s">
        <v>158</v>
      </c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</row>
    <row r="24" spans="2:33" ht="16.5" customHeight="1" x14ac:dyDescent="0.15">
      <c r="B24" s="38"/>
      <c r="D24" s="78" t="s">
        <v>141</v>
      </c>
      <c r="E24" s="79"/>
      <c r="F24" s="82" t="s">
        <v>139</v>
      </c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2:33" ht="16.5" customHeight="1" x14ac:dyDescent="0.15">
      <c r="B25" s="38"/>
      <c r="J25" s="3"/>
      <c r="S25" s="65" t="b">
        <v>0</v>
      </c>
      <c r="T25" s="65"/>
      <c r="U25" s="66" t="s">
        <v>168</v>
      </c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2:33" ht="16.5" customHeight="1" x14ac:dyDescent="0.15">
      <c r="B26" s="47" t="b">
        <v>0</v>
      </c>
      <c r="C26" s="66" t="s">
        <v>134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S26" s="69" t="s">
        <v>162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2:33" ht="16.5" customHeight="1" x14ac:dyDescent="0.15">
      <c r="B27" s="38"/>
      <c r="D27" s="73" t="s">
        <v>132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S27" s="64" t="s">
        <v>163</v>
      </c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</row>
    <row r="28" spans="2:33" ht="16.5" customHeight="1" x14ac:dyDescent="0.15">
      <c r="D28" s="73" t="s">
        <v>137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S28" s="64" t="s">
        <v>159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</row>
    <row r="29" spans="2:33" ht="16.5" customHeight="1" x14ac:dyDescent="0.15">
      <c r="D29" s="73" t="s">
        <v>136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S29" s="69" t="s">
        <v>164</v>
      </c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2:33" ht="16.5" customHeight="1" x14ac:dyDescent="0.15">
      <c r="D30" s="73" t="s">
        <v>135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S30" s="69" t="s">
        <v>165</v>
      </c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2:33" ht="16.5" customHeight="1" thickBot="1" x14ac:dyDescent="0.2">
      <c r="J31" s="3"/>
      <c r="S31" s="69" t="s">
        <v>166</v>
      </c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2:33" ht="16.5" customHeight="1" thickTop="1" x14ac:dyDescent="0.15"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S32" s="64" t="s">
        <v>167</v>
      </c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</row>
    <row r="33" spans="2:33" ht="16.5" customHeight="1" x14ac:dyDescent="0.15">
      <c r="D33" s="51"/>
      <c r="E33" s="52"/>
      <c r="F33" s="68" t="s">
        <v>169</v>
      </c>
      <c r="G33" s="68"/>
      <c r="H33" s="68"/>
      <c r="I33" s="68"/>
      <c r="J33" s="68"/>
      <c r="K33" s="68"/>
      <c r="L33" s="68"/>
      <c r="M33" s="68"/>
      <c r="N33" s="68"/>
      <c r="O33" s="68"/>
      <c r="P33" s="26"/>
      <c r="Q33" s="53"/>
      <c r="S33" s="64" t="s">
        <v>160</v>
      </c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</row>
    <row r="34" spans="2:33" ht="16.5" customHeight="1" x14ac:dyDescent="0.15">
      <c r="D34" s="54"/>
      <c r="E34" s="26"/>
      <c r="F34" s="67" t="b">
        <v>0</v>
      </c>
      <c r="G34" s="67"/>
      <c r="H34" s="67"/>
      <c r="I34" s="67"/>
      <c r="J34" s="67"/>
      <c r="K34" s="67"/>
      <c r="L34" s="67"/>
      <c r="M34" s="67"/>
      <c r="N34" s="67"/>
      <c r="O34" s="67"/>
      <c r="P34" s="26"/>
      <c r="Q34" s="53"/>
      <c r="S34" s="64" t="s">
        <v>161</v>
      </c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</row>
    <row r="35" spans="2:33" ht="16.5" customHeight="1" thickBot="1" x14ac:dyDescent="0.2"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7"/>
    </row>
    <row r="36" spans="2:33" ht="16.5" customHeight="1" thickTop="1" x14ac:dyDescent="0.15"/>
    <row r="37" spans="2:33" ht="16.5" customHeight="1" x14ac:dyDescent="0.15">
      <c r="B37" s="88" t="s">
        <v>118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</row>
    <row r="38" spans="2:33" ht="16.5" customHeight="1" x14ac:dyDescent="0.15">
      <c r="B38" s="40">
        <v>1</v>
      </c>
      <c r="C38" s="34"/>
      <c r="D38" s="35"/>
      <c r="E38" s="104"/>
      <c r="F38" s="104"/>
      <c r="G38" s="105" t="e">
        <f>VALUE(CONCATENATE(E38,"/",VLOOKUP(D38,DATA!E4:F15,2),"/",C38))</f>
        <v>#N/A</v>
      </c>
      <c r="H38" s="105"/>
      <c r="I38" s="5"/>
      <c r="O38" s="6"/>
    </row>
    <row r="39" spans="2:33" ht="24" customHeight="1" x14ac:dyDescent="0.15"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U39" s="120" t="s">
        <v>4</v>
      </c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</row>
    <row r="41" spans="2:33" ht="16.5" customHeight="1" x14ac:dyDescent="0.15">
      <c r="B41" s="101" t="s">
        <v>0</v>
      </c>
      <c r="C41" s="101"/>
      <c r="D41" s="101"/>
      <c r="E41" s="101"/>
      <c r="F41" s="101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25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</row>
    <row r="42" spans="2:33" ht="16.5" customHeight="1" x14ac:dyDescent="0.15">
      <c r="B42" s="103" t="s">
        <v>57</v>
      </c>
      <c r="C42" s="103"/>
      <c r="D42" s="103"/>
      <c r="E42" s="103"/>
      <c r="F42" s="103"/>
      <c r="G42" s="103" t="s">
        <v>59</v>
      </c>
      <c r="H42" s="103"/>
      <c r="I42" s="36"/>
      <c r="J42" s="103" t="s">
        <v>62</v>
      </c>
      <c r="K42" s="103"/>
      <c r="L42" s="36"/>
      <c r="M42" s="103" t="s">
        <v>63</v>
      </c>
      <c r="N42" s="103"/>
      <c r="O42" s="103"/>
      <c r="P42" s="36"/>
      <c r="Q42" s="9"/>
      <c r="R42" s="9"/>
      <c r="S42" s="7"/>
      <c r="T42" s="27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</row>
    <row r="43" spans="2:33" ht="16.5" customHeight="1" x14ac:dyDescent="0.15">
      <c r="B43" s="103" t="s">
        <v>58</v>
      </c>
      <c r="C43" s="103"/>
      <c r="D43" s="103"/>
      <c r="E43" s="103"/>
      <c r="F43" s="103"/>
      <c r="G43" s="103" t="s">
        <v>64</v>
      </c>
      <c r="H43" s="103"/>
      <c r="I43" s="36"/>
      <c r="J43" s="103" t="s">
        <v>65</v>
      </c>
      <c r="K43" s="103"/>
      <c r="L43" s="36"/>
      <c r="M43" s="103" t="s">
        <v>66</v>
      </c>
      <c r="N43" s="103"/>
      <c r="O43" s="103"/>
      <c r="P43" s="36"/>
      <c r="Q43" s="9"/>
      <c r="R43" s="9"/>
      <c r="S43" s="7"/>
      <c r="T43" s="27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3" ht="16.5" customHeight="1" x14ac:dyDescent="0.15">
      <c r="B44" s="103" t="str">
        <f>'1'!$H$2</f>
        <v>Pick-up Hotel:</v>
      </c>
      <c r="C44" s="103"/>
      <c r="D44" s="103"/>
      <c r="E44" s="103"/>
      <c r="F44" s="103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27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</row>
    <row r="45" spans="2:33" ht="16.5" customHeight="1" x14ac:dyDescent="0.15">
      <c r="B45" s="103" t="s">
        <v>27</v>
      </c>
      <c r="C45" s="103"/>
      <c r="D45" s="103"/>
      <c r="E45" s="103"/>
      <c r="F45" s="103"/>
      <c r="G45" s="118"/>
      <c r="H45" s="118"/>
      <c r="I45" s="24"/>
      <c r="J45" s="116" t="str">
        <f>IF('1'!$I$1=1,"Airplane ARR Time:","")</f>
        <v/>
      </c>
      <c r="K45" s="116"/>
      <c r="L45" s="116"/>
      <c r="M45" s="116"/>
      <c r="N45" s="121"/>
      <c r="O45" s="121"/>
      <c r="P45" s="122" t="str">
        <f>IF('1'!$I$1=1,"FL. No.:","")</f>
        <v/>
      </c>
      <c r="Q45" s="122"/>
      <c r="R45" s="114"/>
      <c r="S45" s="114"/>
      <c r="T45" s="27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</row>
    <row r="46" spans="2:33" ht="16.5" customHeight="1" x14ac:dyDescent="0.15">
      <c r="B46" s="103" t="s">
        <v>70</v>
      </c>
      <c r="C46" s="103"/>
      <c r="D46" s="103"/>
      <c r="E46" s="103"/>
      <c r="F46" s="103"/>
      <c r="G46" s="115"/>
      <c r="H46" s="115"/>
      <c r="I46" s="115"/>
      <c r="J46" s="24"/>
      <c r="K46" s="24"/>
      <c r="L46" s="24"/>
      <c r="M46" s="24"/>
      <c r="N46" s="24"/>
      <c r="O46" s="24"/>
      <c r="P46" s="116"/>
      <c r="Q46" s="116"/>
      <c r="R46" s="117"/>
      <c r="S46" s="117"/>
      <c r="T46" s="28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</row>
    <row r="47" spans="2:33" ht="16.5" customHeight="1" x14ac:dyDescent="0.15">
      <c r="B47" s="103" t="str">
        <f>'1'!$H$5</f>
        <v>Location of service end:</v>
      </c>
      <c r="C47" s="103"/>
      <c r="D47" s="103"/>
      <c r="E47" s="103"/>
      <c r="F47" s="103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27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</row>
    <row r="48" spans="2:33" ht="16.5" customHeight="1" x14ac:dyDescent="0.15">
      <c r="B48" s="109" t="s">
        <v>3</v>
      </c>
      <c r="C48" s="109"/>
      <c r="D48" s="109"/>
      <c r="E48" s="109"/>
      <c r="F48" s="109"/>
      <c r="G48" s="110">
        <f>G45+G46</f>
        <v>0</v>
      </c>
      <c r="H48" s="110"/>
      <c r="I48" s="31"/>
      <c r="J48" s="111" t="str">
        <f>IF('1'!$I$1=2,"Airplane DEP Time:","")</f>
        <v/>
      </c>
      <c r="K48" s="111"/>
      <c r="L48" s="111"/>
      <c r="M48" s="111"/>
      <c r="N48" s="112"/>
      <c r="O48" s="112"/>
      <c r="P48" s="111" t="str">
        <f>IF('1'!$I$1=2,"FL. No.:","")</f>
        <v/>
      </c>
      <c r="Q48" s="111"/>
      <c r="R48" s="113"/>
      <c r="S48" s="113"/>
      <c r="T48" s="27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</row>
    <row r="49" spans="2:33" ht="16.5" customHeight="1" x14ac:dyDescent="0.15">
      <c r="G49" s="26"/>
      <c r="H49" s="26"/>
      <c r="I49" s="26"/>
      <c r="J49" s="29"/>
      <c r="K49" s="26"/>
      <c r="P49" s="26"/>
      <c r="Q49" s="26"/>
      <c r="R49" s="26"/>
      <c r="S49" s="26"/>
      <c r="T49" s="26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</row>
    <row r="50" spans="2:33" ht="16.5" customHeight="1" x14ac:dyDescent="0.15">
      <c r="B50" s="42" t="s">
        <v>5</v>
      </c>
      <c r="C50" s="106" t="s">
        <v>117</v>
      </c>
      <c r="D50" s="106"/>
      <c r="E50" s="106" t="s">
        <v>2</v>
      </c>
      <c r="F50" s="106"/>
      <c r="G50" s="106"/>
      <c r="H50" s="106"/>
      <c r="I50" s="106"/>
      <c r="J50" s="106"/>
      <c r="K50" s="106"/>
      <c r="L50" s="107" t="s">
        <v>1</v>
      </c>
      <c r="M50" s="107"/>
      <c r="N50" s="107"/>
      <c r="O50" s="107"/>
      <c r="P50" s="107"/>
      <c r="Q50" s="107"/>
      <c r="R50" s="107"/>
      <c r="S50" s="107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</row>
    <row r="51" spans="2:33" ht="16.5" customHeight="1" x14ac:dyDescent="0.15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7"/>
      <c r="M51" s="39"/>
      <c r="N51" s="39"/>
      <c r="O51" s="39"/>
      <c r="P51" s="39"/>
      <c r="Q51" s="39"/>
      <c r="R51" s="39"/>
      <c r="S51" s="3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</row>
    <row r="52" spans="2:33" ht="16.5" customHeight="1" x14ac:dyDescent="0.15">
      <c r="B52" s="44"/>
      <c r="C52" s="94"/>
      <c r="D52" s="94"/>
      <c r="E52" s="95"/>
      <c r="F52" s="95"/>
      <c r="G52" s="95"/>
      <c r="H52" s="95"/>
      <c r="I52" s="95"/>
      <c r="J52" s="95"/>
      <c r="K52" s="95"/>
      <c r="L52" s="100"/>
      <c r="M52" s="95"/>
      <c r="N52" s="95"/>
      <c r="O52" s="95"/>
      <c r="P52" s="95"/>
      <c r="Q52" s="95"/>
      <c r="R52" s="95"/>
      <c r="S52" s="96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</row>
    <row r="53" spans="2:33" ht="16.5" customHeight="1" x14ac:dyDescent="0.15">
      <c r="B53" s="44"/>
      <c r="C53" s="94"/>
      <c r="D53" s="94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6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</row>
    <row r="54" spans="2:33" ht="16.5" customHeight="1" x14ac:dyDescent="0.15">
      <c r="B54" s="44"/>
      <c r="C54" s="94"/>
      <c r="D54" s="94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6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</row>
    <row r="55" spans="2:33" ht="16.5" customHeight="1" x14ac:dyDescent="0.15">
      <c r="B55" s="44"/>
      <c r="C55" s="94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6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</row>
    <row r="56" spans="2:33" ht="16.5" customHeight="1" x14ac:dyDescent="0.15">
      <c r="B56" s="46"/>
      <c r="C56" s="94"/>
      <c r="D56" s="94"/>
      <c r="E56" s="95"/>
      <c r="F56" s="95"/>
      <c r="G56" s="95"/>
      <c r="H56" s="95"/>
      <c r="I56" s="95"/>
      <c r="J56" s="95"/>
      <c r="K56" s="95"/>
      <c r="L56" s="100"/>
      <c r="M56" s="95"/>
      <c r="N56" s="95"/>
      <c r="O56" s="95"/>
      <c r="P56" s="95"/>
      <c r="Q56" s="95"/>
      <c r="R56" s="95"/>
      <c r="S56" s="96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</row>
    <row r="57" spans="2:33" ht="16.5" customHeight="1" x14ac:dyDescent="0.15">
      <c r="B57" s="44"/>
      <c r="C57" s="94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6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</row>
    <row r="58" spans="2:33" ht="16.5" customHeight="1" x14ac:dyDescent="0.15">
      <c r="B58" s="44"/>
      <c r="C58" s="94"/>
      <c r="D58" s="94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6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</row>
    <row r="59" spans="2:33" ht="16.5" customHeight="1" x14ac:dyDescent="0.15">
      <c r="B59" s="44"/>
      <c r="C59" s="94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6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</row>
    <row r="60" spans="2:33" ht="16.5" customHeight="1" x14ac:dyDescent="0.15">
      <c r="B60" s="44"/>
      <c r="C60" s="94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6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</row>
    <row r="61" spans="2:33" ht="16.5" customHeight="1" x14ac:dyDescent="0.15">
      <c r="B61" s="44"/>
      <c r="C61" s="94"/>
      <c r="D61" s="94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6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</row>
    <row r="62" spans="2:33" ht="16.5" customHeight="1" x14ac:dyDescent="0.15">
      <c r="B62" s="44"/>
      <c r="C62" s="94"/>
      <c r="D62" s="94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6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</row>
    <row r="63" spans="2:33" ht="16.5" customHeight="1" x14ac:dyDescent="0.15">
      <c r="B63" s="44"/>
      <c r="C63" s="94"/>
      <c r="D63" s="94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6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</row>
    <row r="64" spans="2:33" ht="16.5" customHeight="1" x14ac:dyDescent="0.15">
      <c r="B64" s="44"/>
      <c r="C64" s="94"/>
      <c r="D64" s="94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6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</row>
    <row r="65" spans="2:33" ht="16.5" customHeight="1" x14ac:dyDescent="0.15">
      <c r="B65" s="44"/>
      <c r="C65" s="94"/>
      <c r="D65" s="94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6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</row>
    <row r="66" spans="2:33" ht="16.5" customHeight="1" x14ac:dyDescent="0.15">
      <c r="B66" s="44"/>
      <c r="C66" s="94"/>
      <c r="D66" s="94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6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</row>
    <row r="67" spans="2:33" ht="16.5" customHeight="1" x14ac:dyDescent="0.15">
      <c r="B67" s="44"/>
      <c r="C67" s="94"/>
      <c r="D67" s="94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6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</row>
    <row r="68" spans="2:33" ht="16.5" customHeight="1" x14ac:dyDescent="0.15">
      <c r="B68" s="44"/>
      <c r="C68" s="94"/>
      <c r="D68" s="94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6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</row>
    <row r="69" spans="2:33" ht="16.5" customHeight="1" x14ac:dyDescent="0.15">
      <c r="B69" s="44"/>
      <c r="C69" s="94"/>
      <c r="D69" s="94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6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</row>
    <row r="70" spans="2:33" ht="16.5" customHeight="1" x14ac:dyDescent="0.15">
      <c r="B70" s="45"/>
      <c r="C70" s="97"/>
      <c r="D70" s="97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9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</row>
    <row r="71" spans="2:33" ht="16.5" customHeight="1" x14ac:dyDescent="0.15">
      <c r="B71" s="26"/>
      <c r="C71" s="26"/>
      <c r="D71" s="26"/>
      <c r="E71" s="26"/>
      <c r="F71" s="26"/>
      <c r="G71" s="26"/>
      <c r="H71" s="26"/>
      <c r="I71" s="26"/>
      <c r="J71" s="29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</row>
    <row r="72" spans="2:33" ht="16.5" customHeight="1" x14ac:dyDescent="0.15">
      <c r="B72" s="88" t="s">
        <v>118</v>
      </c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</row>
    <row r="73" spans="2:33" ht="16.5" customHeight="1" x14ac:dyDescent="0.15">
      <c r="B73" s="40">
        <v>2</v>
      </c>
      <c r="C73" s="34"/>
      <c r="D73" s="35"/>
      <c r="E73" s="104"/>
      <c r="F73" s="104"/>
      <c r="G73" s="105" t="e">
        <f>VALUE(CONCATENATE(E73,"/",VLOOKUP(D73,DATA!E4:F15,2),"/",C73))</f>
        <v>#N/A</v>
      </c>
      <c r="H73" s="105"/>
      <c r="I73" s="5"/>
      <c r="O73" s="6"/>
    </row>
    <row r="74" spans="2:33" ht="24" customHeight="1" x14ac:dyDescent="0.15"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U74" s="120" t="s">
        <v>87</v>
      </c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</row>
    <row r="76" spans="2:33" ht="16.5" customHeight="1" x14ac:dyDescent="0.15">
      <c r="B76" s="101" t="s">
        <v>88</v>
      </c>
      <c r="C76" s="101"/>
      <c r="D76" s="101"/>
      <c r="E76" s="101"/>
      <c r="F76" s="101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25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</row>
    <row r="77" spans="2:33" ht="16.5" customHeight="1" x14ac:dyDescent="0.15">
      <c r="B77" s="103" t="s">
        <v>89</v>
      </c>
      <c r="C77" s="103"/>
      <c r="D77" s="103"/>
      <c r="E77" s="103"/>
      <c r="F77" s="103"/>
      <c r="G77" s="103" t="s">
        <v>90</v>
      </c>
      <c r="H77" s="103"/>
      <c r="I77" s="36"/>
      <c r="J77" s="103" t="s">
        <v>91</v>
      </c>
      <c r="K77" s="103"/>
      <c r="L77" s="36"/>
      <c r="M77" s="103" t="s">
        <v>92</v>
      </c>
      <c r="N77" s="103"/>
      <c r="O77" s="103"/>
      <c r="P77" s="36"/>
      <c r="Q77" s="9"/>
      <c r="R77" s="9"/>
      <c r="S77" s="30"/>
      <c r="T77" s="27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</row>
    <row r="78" spans="2:33" ht="16.5" customHeight="1" x14ac:dyDescent="0.15">
      <c r="B78" s="103" t="s">
        <v>93</v>
      </c>
      <c r="C78" s="103"/>
      <c r="D78" s="103"/>
      <c r="E78" s="103"/>
      <c r="F78" s="103"/>
      <c r="G78" s="103" t="s">
        <v>94</v>
      </c>
      <c r="H78" s="103"/>
      <c r="I78" s="36"/>
      <c r="J78" s="103" t="s">
        <v>95</v>
      </c>
      <c r="K78" s="103"/>
      <c r="L78" s="36"/>
      <c r="M78" s="103" t="s">
        <v>96</v>
      </c>
      <c r="N78" s="103"/>
      <c r="O78" s="103"/>
      <c r="P78" s="36"/>
      <c r="Q78" s="9"/>
      <c r="R78" s="9"/>
      <c r="S78" s="30"/>
      <c r="T78" s="27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</row>
    <row r="79" spans="2:33" ht="16.5" customHeight="1" x14ac:dyDescent="0.15">
      <c r="B79" s="103" t="str">
        <f>'2'!$H$2</f>
        <v>Pick-up Hotel:</v>
      </c>
      <c r="C79" s="103"/>
      <c r="D79" s="103"/>
      <c r="E79" s="103"/>
      <c r="F79" s="103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27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</row>
    <row r="80" spans="2:33" ht="16.5" customHeight="1" x14ac:dyDescent="0.15">
      <c r="B80" s="103" t="s">
        <v>97</v>
      </c>
      <c r="C80" s="103"/>
      <c r="D80" s="103"/>
      <c r="E80" s="103"/>
      <c r="F80" s="103"/>
      <c r="G80" s="118"/>
      <c r="H80" s="118"/>
      <c r="I80" s="24"/>
      <c r="J80" s="116" t="str">
        <f>IF('1'!$I$1=1,"Airplane ARR Time:","")</f>
        <v/>
      </c>
      <c r="K80" s="116"/>
      <c r="L80" s="116"/>
      <c r="M80" s="116"/>
      <c r="N80" s="121"/>
      <c r="O80" s="121"/>
      <c r="P80" s="122" t="str">
        <f>IF('1'!$I$1=1,"FL. No.:","")</f>
        <v/>
      </c>
      <c r="Q80" s="122"/>
      <c r="R80" s="114"/>
      <c r="S80" s="114"/>
      <c r="T80" s="27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</row>
    <row r="81" spans="2:33" ht="16.5" customHeight="1" x14ac:dyDescent="0.15">
      <c r="B81" s="103" t="s">
        <v>98</v>
      </c>
      <c r="C81" s="103"/>
      <c r="D81" s="103"/>
      <c r="E81" s="103"/>
      <c r="F81" s="103"/>
      <c r="G81" s="115"/>
      <c r="H81" s="115"/>
      <c r="I81" s="115"/>
      <c r="J81" s="24"/>
      <c r="K81" s="24"/>
      <c r="L81" s="24"/>
      <c r="M81" s="24"/>
      <c r="N81" s="24"/>
      <c r="O81" s="24"/>
      <c r="P81" s="116"/>
      <c r="Q81" s="116"/>
      <c r="R81" s="117"/>
      <c r="S81" s="117"/>
      <c r="T81" s="28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</row>
    <row r="82" spans="2:33" ht="16.5" customHeight="1" x14ac:dyDescent="0.15">
      <c r="B82" s="103" t="str">
        <f>'2'!$H$5</f>
        <v>Location of service end:</v>
      </c>
      <c r="C82" s="103"/>
      <c r="D82" s="103"/>
      <c r="E82" s="103"/>
      <c r="F82" s="103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27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</row>
    <row r="83" spans="2:33" ht="16.5" customHeight="1" x14ac:dyDescent="0.15">
      <c r="B83" s="109" t="s">
        <v>99</v>
      </c>
      <c r="C83" s="109"/>
      <c r="D83" s="109"/>
      <c r="E83" s="109"/>
      <c r="F83" s="109"/>
      <c r="G83" s="110">
        <f>G80+G81</f>
        <v>0</v>
      </c>
      <c r="H83" s="110"/>
      <c r="I83" s="31"/>
      <c r="J83" s="111" t="str">
        <f>IF('2'!$I$1=2,"Airplane DEP Time:","")</f>
        <v/>
      </c>
      <c r="K83" s="111"/>
      <c r="L83" s="111"/>
      <c r="M83" s="111"/>
      <c r="N83" s="112"/>
      <c r="O83" s="112"/>
      <c r="P83" s="111" t="str">
        <f>IF('2'!$I$1=2,"FL. No.:","")</f>
        <v/>
      </c>
      <c r="Q83" s="111"/>
      <c r="R83" s="113"/>
      <c r="S83" s="113"/>
      <c r="T83" s="27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</row>
    <row r="84" spans="2:33" ht="16.5" customHeight="1" x14ac:dyDescent="0.15">
      <c r="G84" s="26"/>
      <c r="H84" s="26"/>
      <c r="I84" s="26"/>
      <c r="J84" s="29"/>
      <c r="K84" s="26"/>
      <c r="P84" s="26"/>
      <c r="Q84" s="26"/>
      <c r="R84" s="26"/>
      <c r="S84" s="26"/>
      <c r="T84" s="26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</row>
    <row r="85" spans="2:33" ht="16.5" customHeight="1" x14ac:dyDescent="0.15">
      <c r="B85" s="8" t="s">
        <v>5</v>
      </c>
      <c r="C85" s="106" t="s">
        <v>117</v>
      </c>
      <c r="D85" s="106"/>
      <c r="E85" s="106" t="s">
        <v>2</v>
      </c>
      <c r="F85" s="106"/>
      <c r="G85" s="106"/>
      <c r="H85" s="106"/>
      <c r="I85" s="106"/>
      <c r="J85" s="106"/>
      <c r="K85" s="106"/>
      <c r="L85" s="107" t="s">
        <v>1</v>
      </c>
      <c r="M85" s="107"/>
      <c r="N85" s="107"/>
      <c r="O85" s="107"/>
      <c r="P85" s="107"/>
      <c r="Q85" s="107"/>
      <c r="R85" s="107"/>
      <c r="S85" s="107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</row>
    <row r="86" spans="2:33" ht="16.5" customHeight="1" x14ac:dyDescent="0.15">
      <c r="B86" s="38"/>
      <c r="C86" s="38"/>
      <c r="D86" s="39"/>
      <c r="E86" s="39"/>
      <c r="F86" s="39"/>
      <c r="G86" s="39"/>
      <c r="H86" s="39"/>
      <c r="I86" s="39"/>
      <c r="J86" s="39"/>
      <c r="K86" s="38"/>
      <c r="L86" s="37"/>
      <c r="M86" s="38"/>
      <c r="N86" s="38"/>
      <c r="O86" s="38"/>
      <c r="P86" s="38"/>
      <c r="Q86" s="38"/>
      <c r="R86" s="38"/>
      <c r="S86" s="38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</row>
    <row r="87" spans="2:33" ht="16.5" customHeight="1" x14ac:dyDescent="0.15">
      <c r="B87" s="44"/>
      <c r="C87" s="94"/>
      <c r="D87" s="94"/>
      <c r="E87" s="95"/>
      <c r="F87" s="95"/>
      <c r="G87" s="95"/>
      <c r="H87" s="95"/>
      <c r="I87" s="95"/>
      <c r="J87" s="95"/>
      <c r="K87" s="95"/>
      <c r="L87" s="100"/>
      <c r="M87" s="95"/>
      <c r="N87" s="95"/>
      <c r="O87" s="95"/>
      <c r="P87" s="95"/>
      <c r="Q87" s="95"/>
      <c r="R87" s="95"/>
      <c r="S87" s="96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</row>
    <row r="88" spans="2:33" ht="16.5" customHeight="1" x14ac:dyDescent="0.15">
      <c r="B88" s="44"/>
      <c r="C88" s="94"/>
      <c r="D88" s="94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6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</row>
    <row r="89" spans="2:33" ht="16.5" customHeight="1" x14ac:dyDescent="0.15">
      <c r="B89" s="44"/>
      <c r="C89" s="94"/>
      <c r="D89" s="94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6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</row>
    <row r="90" spans="2:33" ht="16.5" customHeight="1" x14ac:dyDescent="0.15">
      <c r="B90" s="44"/>
      <c r="C90" s="94"/>
      <c r="D90" s="94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6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</row>
    <row r="91" spans="2:33" ht="16.5" customHeight="1" x14ac:dyDescent="0.15">
      <c r="B91" s="46"/>
      <c r="C91" s="94"/>
      <c r="D91" s="94"/>
      <c r="E91" s="95"/>
      <c r="F91" s="95"/>
      <c r="G91" s="95"/>
      <c r="H91" s="95"/>
      <c r="I91" s="95"/>
      <c r="J91" s="95"/>
      <c r="K91" s="95"/>
      <c r="L91" s="100"/>
      <c r="M91" s="95"/>
      <c r="N91" s="95"/>
      <c r="O91" s="95"/>
      <c r="P91" s="95"/>
      <c r="Q91" s="95"/>
      <c r="R91" s="95"/>
      <c r="S91" s="96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</row>
    <row r="92" spans="2:33" ht="16.5" customHeight="1" x14ac:dyDescent="0.15">
      <c r="B92" s="44"/>
      <c r="C92" s="94"/>
      <c r="D92" s="94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6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</row>
    <row r="93" spans="2:33" ht="16.5" customHeight="1" x14ac:dyDescent="0.15">
      <c r="B93" s="44"/>
      <c r="C93" s="94"/>
      <c r="D93" s="94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6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</row>
    <row r="94" spans="2:33" ht="16.5" customHeight="1" x14ac:dyDescent="0.15">
      <c r="B94" s="44"/>
      <c r="C94" s="94"/>
      <c r="D94" s="94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6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</row>
    <row r="95" spans="2:33" ht="16.5" customHeight="1" x14ac:dyDescent="0.15">
      <c r="B95" s="44"/>
      <c r="C95" s="94"/>
      <c r="D95" s="94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6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</row>
    <row r="96" spans="2:33" ht="16.5" customHeight="1" x14ac:dyDescent="0.15">
      <c r="B96" s="44"/>
      <c r="C96" s="94"/>
      <c r="D96" s="94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6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</row>
    <row r="97" spans="2:33" ht="16.5" customHeight="1" x14ac:dyDescent="0.15">
      <c r="B97" s="44"/>
      <c r="C97" s="94"/>
      <c r="D97" s="94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6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</row>
    <row r="98" spans="2:33" ht="16.5" customHeight="1" x14ac:dyDescent="0.15">
      <c r="B98" s="44"/>
      <c r="C98" s="94"/>
      <c r="D98" s="94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6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</row>
    <row r="99" spans="2:33" ht="16.5" customHeight="1" x14ac:dyDescent="0.15">
      <c r="B99" s="44"/>
      <c r="C99" s="94"/>
      <c r="D99" s="94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6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</row>
    <row r="100" spans="2:33" ht="16.5" customHeight="1" x14ac:dyDescent="0.15">
      <c r="B100" s="44"/>
      <c r="C100" s="94"/>
      <c r="D100" s="94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6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</row>
    <row r="101" spans="2:33" ht="16.5" customHeight="1" x14ac:dyDescent="0.15">
      <c r="B101" s="44"/>
      <c r="C101" s="94"/>
      <c r="D101" s="94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6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</row>
    <row r="102" spans="2:33" ht="16.5" customHeight="1" x14ac:dyDescent="0.15">
      <c r="B102" s="44"/>
      <c r="C102" s="94"/>
      <c r="D102" s="94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6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</row>
    <row r="103" spans="2:33" ht="16.5" customHeight="1" x14ac:dyDescent="0.15">
      <c r="B103" s="44"/>
      <c r="C103" s="94"/>
      <c r="D103" s="94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6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</row>
    <row r="104" spans="2:33" ht="16.5" customHeight="1" x14ac:dyDescent="0.15">
      <c r="B104" s="44"/>
      <c r="C104" s="94"/>
      <c r="D104" s="94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6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</row>
    <row r="105" spans="2:33" ht="16.5" customHeight="1" x14ac:dyDescent="0.15">
      <c r="B105" s="45"/>
      <c r="C105" s="97"/>
      <c r="D105" s="97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9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</row>
    <row r="107" spans="2:33" ht="16.5" customHeight="1" x14ac:dyDescent="0.15">
      <c r="B107" s="88" t="s">
        <v>118</v>
      </c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</row>
    <row r="108" spans="2:33" ht="16.5" customHeight="1" x14ac:dyDescent="0.15">
      <c r="B108" s="40">
        <v>3</v>
      </c>
      <c r="C108" s="34"/>
      <c r="D108" s="35"/>
      <c r="E108" s="104"/>
      <c r="F108" s="104"/>
      <c r="G108" s="105" t="e">
        <f>VALUE(CONCATENATE(E108,"/",VLOOKUP(D108,DATA!E4:F15,2),"/",C108))</f>
        <v>#N/A</v>
      </c>
      <c r="H108" s="105"/>
      <c r="I108" s="5"/>
      <c r="O108" s="6"/>
    </row>
    <row r="109" spans="2:33" ht="24" customHeight="1" x14ac:dyDescent="0.15"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U109" s="120" t="s">
        <v>100</v>
      </c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</row>
    <row r="111" spans="2:33" ht="16.5" customHeight="1" x14ac:dyDescent="0.15">
      <c r="B111" s="101" t="s">
        <v>101</v>
      </c>
      <c r="C111" s="101"/>
      <c r="D111" s="101"/>
      <c r="E111" s="101"/>
      <c r="F111" s="101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25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</row>
    <row r="112" spans="2:33" ht="16.5" customHeight="1" x14ac:dyDescent="0.15">
      <c r="B112" s="103" t="s">
        <v>102</v>
      </c>
      <c r="C112" s="103"/>
      <c r="D112" s="103"/>
      <c r="E112" s="103"/>
      <c r="F112" s="103"/>
      <c r="G112" s="103" t="s">
        <v>103</v>
      </c>
      <c r="H112" s="103"/>
      <c r="I112" s="36"/>
      <c r="J112" s="103" t="s">
        <v>104</v>
      </c>
      <c r="K112" s="103"/>
      <c r="L112" s="36"/>
      <c r="M112" s="103" t="s">
        <v>105</v>
      </c>
      <c r="N112" s="103"/>
      <c r="O112" s="103"/>
      <c r="P112" s="36"/>
      <c r="Q112" s="9"/>
      <c r="R112" s="9"/>
      <c r="S112" s="30"/>
      <c r="T112" s="27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</row>
    <row r="113" spans="2:33" ht="16.5" customHeight="1" x14ac:dyDescent="0.15">
      <c r="B113" s="103" t="s">
        <v>106</v>
      </c>
      <c r="C113" s="103"/>
      <c r="D113" s="103"/>
      <c r="E113" s="103"/>
      <c r="F113" s="103"/>
      <c r="G113" s="103" t="s">
        <v>107</v>
      </c>
      <c r="H113" s="103"/>
      <c r="I113" s="36"/>
      <c r="J113" s="103" t="s">
        <v>108</v>
      </c>
      <c r="K113" s="103"/>
      <c r="L113" s="36"/>
      <c r="M113" s="103" t="s">
        <v>109</v>
      </c>
      <c r="N113" s="103"/>
      <c r="O113" s="103"/>
      <c r="P113" s="36"/>
      <c r="Q113" s="9"/>
      <c r="R113" s="9"/>
      <c r="S113" s="30"/>
      <c r="T113" s="27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</row>
    <row r="114" spans="2:33" ht="16.5" customHeight="1" x14ac:dyDescent="0.15">
      <c r="B114" s="103" t="str">
        <f>'3'!$H$2</f>
        <v>Pick-up Hotel:</v>
      </c>
      <c r="C114" s="103"/>
      <c r="D114" s="103"/>
      <c r="E114" s="103"/>
      <c r="F114" s="103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27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</row>
    <row r="115" spans="2:33" ht="16.5" customHeight="1" x14ac:dyDescent="0.15">
      <c r="B115" s="103" t="s">
        <v>110</v>
      </c>
      <c r="C115" s="103"/>
      <c r="D115" s="103"/>
      <c r="E115" s="103"/>
      <c r="F115" s="103"/>
      <c r="G115" s="118"/>
      <c r="H115" s="118"/>
      <c r="I115" s="24"/>
      <c r="J115" s="116" t="str">
        <f>IF('1'!$I$1=1,"Airplane ARR Time:","")</f>
        <v/>
      </c>
      <c r="K115" s="116"/>
      <c r="L115" s="116"/>
      <c r="M115" s="116"/>
      <c r="N115" s="121"/>
      <c r="O115" s="121"/>
      <c r="P115" s="122" t="str">
        <f>IF('1'!$I$1=1,"FL. No.:","")</f>
        <v/>
      </c>
      <c r="Q115" s="122"/>
      <c r="R115" s="114"/>
      <c r="S115" s="114"/>
      <c r="T115" s="27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</row>
    <row r="116" spans="2:33" ht="16.5" customHeight="1" x14ac:dyDescent="0.15">
      <c r="B116" s="103" t="s">
        <v>111</v>
      </c>
      <c r="C116" s="103"/>
      <c r="D116" s="103"/>
      <c r="E116" s="103"/>
      <c r="F116" s="103"/>
      <c r="G116" s="115"/>
      <c r="H116" s="115"/>
      <c r="I116" s="115"/>
      <c r="J116" s="24"/>
      <c r="K116" s="24"/>
      <c r="L116" s="24"/>
      <c r="M116" s="24"/>
      <c r="N116" s="24"/>
      <c r="O116" s="24"/>
      <c r="P116" s="116"/>
      <c r="Q116" s="116"/>
      <c r="R116" s="117"/>
      <c r="S116" s="117"/>
      <c r="T116" s="28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</row>
    <row r="117" spans="2:33" ht="16.5" customHeight="1" x14ac:dyDescent="0.15">
      <c r="B117" s="103" t="str">
        <f>'3'!$H$5</f>
        <v>Location of service end:</v>
      </c>
      <c r="C117" s="103"/>
      <c r="D117" s="103"/>
      <c r="E117" s="103"/>
      <c r="F117" s="103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27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</row>
    <row r="118" spans="2:33" ht="16.5" customHeight="1" x14ac:dyDescent="0.15">
      <c r="B118" s="109" t="s">
        <v>112</v>
      </c>
      <c r="C118" s="109"/>
      <c r="D118" s="109"/>
      <c r="E118" s="109"/>
      <c r="F118" s="109"/>
      <c r="G118" s="110">
        <f>G115+G116</f>
        <v>0</v>
      </c>
      <c r="H118" s="110"/>
      <c r="I118" s="31"/>
      <c r="J118" s="111" t="str">
        <f>IF('3'!$I$1=2,"Airplane DEP Time:","")</f>
        <v/>
      </c>
      <c r="K118" s="111"/>
      <c r="L118" s="111"/>
      <c r="M118" s="111"/>
      <c r="N118" s="112"/>
      <c r="O118" s="112"/>
      <c r="P118" s="111" t="str">
        <f>IF('3'!$I$1=2,"FL. No.:","")</f>
        <v/>
      </c>
      <c r="Q118" s="111"/>
      <c r="R118" s="113"/>
      <c r="S118" s="113"/>
      <c r="T118" s="27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</row>
    <row r="119" spans="2:33" ht="16.5" customHeight="1" x14ac:dyDescent="0.15">
      <c r="G119" s="26"/>
      <c r="H119" s="26"/>
      <c r="I119" s="26"/>
      <c r="J119" s="29"/>
      <c r="K119" s="26"/>
      <c r="P119" s="26"/>
      <c r="Q119" s="26"/>
      <c r="R119" s="26"/>
      <c r="S119" s="26"/>
      <c r="T119" s="26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</row>
    <row r="120" spans="2:33" ht="16.5" customHeight="1" x14ac:dyDescent="0.15">
      <c r="B120" s="8" t="s">
        <v>5</v>
      </c>
      <c r="C120" s="106" t="s">
        <v>117</v>
      </c>
      <c r="D120" s="106"/>
      <c r="E120" s="106" t="s">
        <v>2</v>
      </c>
      <c r="F120" s="106"/>
      <c r="G120" s="106"/>
      <c r="H120" s="106"/>
      <c r="I120" s="106"/>
      <c r="J120" s="106"/>
      <c r="K120" s="106"/>
      <c r="L120" s="107" t="s">
        <v>1</v>
      </c>
      <c r="M120" s="107"/>
      <c r="N120" s="107"/>
      <c r="O120" s="107"/>
      <c r="P120" s="107"/>
      <c r="Q120" s="107"/>
      <c r="R120" s="107"/>
      <c r="S120" s="107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</row>
    <row r="121" spans="2:33" ht="16.5" customHeight="1" x14ac:dyDescent="0.15">
      <c r="B121" s="38"/>
      <c r="C121" s="38"/>
      <c r="D121" s="39"/>
      <c r="E121" s="39"/>
      <c r="F121" s="39"/>
      <c r="G121" s="39"/>
      <c r="H121" s="39"/>
      <c r="I121" s="39"/>
      <c r="J121" s="39"/>
      <c r="K121" s="38"/>
      <c r="L121" s="37"/>
      <c r="M121" s="38"/>
      <c r="N121" s="38"/>
      <c r="O121" s="38"/>
      <c r="P121" s="38"/>
      <c r="Q121" s="38"/>
      <c r="R121" s="38"/>
      <c r="S121" s="38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</row>
    <row r="122" spans="2:33" ht="16.5" customHeight="1" x14ac:dyDescent="0.15">
      <c r="B122" s="44"/>
      <c r="C122" s="94"/>
      <c r="D122" s="94"/>
      <c r="E122" s="95"/>
      <c r="F122" s="95"/>
      <c r="G122" s="95"/>
      <c r="H122" s="95"/>
      <c r="I122" s="95"/>
      <c r="J122" s="95"/>
      <c r="K122" s="95"/>
      <c r="L122" s="100"/>
      <c r="M122" s="95"/>
      <c r="N122" s="95"/>
      <c r="O122" s="95"/>
      <c r="P122" s="95"/>
      <c r="Q122" s="95"/>
      <c r="R122" s="95"/>
      <c r="S122" s="96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</row>
    <row r="123" spans="2:33" ht="16.5" customHeight="1" x14ac:dyDescent="0.15">
      <c r="B123" s="44"/>
      <c r="C123" s="94"/>
      <c r="D123" s="94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6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</row>
    <row r="124" spans="2:33" ht="16.5" customHeight="1" x14ac:dyDescent="0.15">
      <c r="B124" s="44"/>
      <c r="C124" s="94"/>
      <c r="D124" s="94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6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</row>
    <row r="125" spans="2:33" ht="16.5" customHeight="1" x14ac:dyDescent="0.15">
      <c r="B125" s="44"/>
      <c r="C125" s="94"/>
      <c r="D125" s="94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6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</row>
    <row r="126" spans="2:33" ht="16.5" customHeight="1" x14ac:dyDescent="0.15">
      <c r="B126" s="46"/>
      <c r="C126" s="94"/>
      <c r="D126" s="94"/>
      <c r="E126" s="95"/>
      <c r="F126" s="95"/>
      <c r="G126" s="95"/>
      <c r="H126" s="95"/>
      <c r="I126" s="95"/>
      <c r="J126" s="95"/>
      <c r="K126" s="95"/>
      <c r="L126" s="100"/>
      <c r="M126" s="95"/>
      <c r="N126" s="95"/>
      <c r="O126" s="95"/>
      <c r="P126" s="95"/>
      <c r="Q126" s="95"/>
      <c r="R126" s="95"/>
      <c r="S126" s="96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</row>
    <row r="127" spans="2:33" ht="16.5" customHeight="1" x14ac:dyDescent="0.15">
      <c r="B127" s="44"/>
      <c r="C127" s="94"/>
      <c r="D127" s="94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6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</row>
    <row r="128" spans="2:33" ht="16.5" customHeight="1" x14ac:dyDescent="0.15">
      <c r="B128" s="44"/>
      <c r="C128" s="94"/>
      <c r="D128" s="94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6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</row>
    <row r="129" spans="2:33" ht="16.5" customHeight="1" x14ac:dyDescent="0.15">
      <c r="B129" s="44"/>
      <c r="C129" s="94"/>
      <c r="D129" s="94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6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</row>
    <row r="130" spans="2:33" ht="16.5" customHeight="1" x14ac:dyDescent="0.15">
      <c r="B130" s="44"/>
      <c r="C130" s="94"/>
      <c r="D130" s="94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6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</row>
    <row r="131" spans="2:33" ht="16.5" customHeight="1" x14ac:dyDescent="0.15">
      <c r="B131" s="44"/>
      <c r="C131" s="94"/>
      <c r="D131" s="94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6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</row>
    <row r="132" spans="2:33" ht="16.5" customHeight="1" x14ac:dyDescent="0.15">
      <c r="B132" s="44"/>
      <c r="C132" s="94"/>
      <c r="D132" s="94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6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</row>
    <row r="133" spans="2:33" ht="16.5" customHeight="1" x14ac:dyDescent="0.15">
      <c r="B133" s="44"/>
      <c r="C133" s="94"/>
      <c r="D133" s="94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6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</row>
    <row r="134" spans="2:33" ht="16.5" customHeight="1" x14ac:dyDescent="0.15">
      <c r="B134" s="44"/>
      <c r="C134" s="94"/>
      <c r="D134" s="94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6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</row>
    <row r="135" spans="2:33" ht="16.5" customHeight="1" x14ac:dyDescent="0.15">
      <c r="B135" s="44"/>
      <c r="C135" s="94"/>
      <c r="D135" s="94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6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</row>
    <row r="136" spans="2:33" ht="16.5" customHeight="1" x14ac:dyDescent="0.15">
      <c r="B136" s="44"/>
      <c r="C136" s="94"/>
      <c r="D136" s="94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6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</row>
    <row r="137" spans="2:33" ht="16.5" customHeight="1" x14ac:dyDescent="0.15">
      <c r="B137" s="44"/>
      <c r="C137" s="94"/>
      <c r="D137" s="94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6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</row>
    <row r="138" spans="2:33" ht="16.5" customHeight="1" x14ac:dyDescent="0.15">
      <c r="B138" s="44"/>
      <c r="C138" s="94"/>
      <c r="D138" s="94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6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</row>
    <row r="139" spans="2:33" ht="16.5" customHeight="1" x14ac:dyDescent="0.15">
      <c r="B139" s="44"/>
      <c r="C139" s="94"/>
      <c r="D139" s="94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6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</row>
    <row r="140" spans="2:33" ht="16.5" customHeight="1" x14ac:dyDescent="0.15">
      <c r="B140" s="45"/>
      <c r="C140" s="97"/>
      <c r="D140" s="97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9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</row>
    <row r="142" spans="2:33" ht="16.5" customHeight="1" x14ac:dyDescent="0.15">
      <c r="B142" s="88" t="s">
        <v>118</v>
      </c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</row>
    <row r="143" spans="2:33" ht="16.5" customHeight="1" x14ac:dyDescent="0.15">
      <c r="B143" s="40">
        <v>4</v>
      </c>
      <c r="C143" s="34"/>
      <c r="D143" s="35"/>
      <c r="E143" s="104"/>
      <c r="F143" s="104"/>
      <c r="G143" s="105" t="e">
        <f>VALUE(CONCATENATE(E143,"/",VLOOKUP(D143,DATA!E4:F15,2),"/",C143))</f>
        <v>#N/A</v>
      </c>
      <c r="H143" s="105"/>
      <c r="I143" s="5"/>
      <c r="O143" s="6"/>
    </row>
    <row r="144" spans="2:33" ht="24" customHeight="1" x14ac:dyDescent="0.15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U144" s="120" t="s">
        <v>87</v>
      </c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</row>
    <row r="146" spans="2:33" ht="16.5" customHeight="1" x14ac:dyDescent="0.15">
      <c r="B146" s="101" t="s">
        <v>88</v>
      </c>
      <c r="C146" s="101"/>
      <c r="D146" s="101"/>
      <c r="E146" s="101"/>
      <c r="F146" s="101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25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</row>
    <row r="147" spans="2:33" ht="16.5" customHeight="1" x14ac:dyDescent="0.15">
      <c r="B147" s="103" t="s">
        <v>89</v>
      </c>
      <c r="C147" s="103"/>
      <c r="D147" s="103"/>
      <c r="E147" s="103"/>
      <c r="F147" s="103"/>
      <c r="G147" s="103" t="s">
        <v>90</v>
      </c>
      <c r="H147" s="103"/>
      <c r="I147" s="36"/>
      <c r="J147" s="103" t="s">
        <v>91</v>
      </c>
      <c r="K147" s="103"/>
      <c r="L147" s="36"/>
      <c r="M147" s="103" t="s">
        <v>92</v>
      </c>
      <c r="N147" s="103"/>
      <c r="O147" s="103"/>
      <c r="P147" s="36"/>
      <c r="Q147" s="9"/>
      <c r="R147" s="9"/>
      <c r="S147" s="30"/>
      <c r="T147" s="27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</row>
    <row r="148" spans="2:33" ht="16.5" customHeight="1" x14ac:dyDescent="0.15">
      <c r="B148" s="103" t="s">
        <v>93</v>
      </c>
      <c r="C148" s="103"/>
      <c r="D148" s="103"/>
      <c r="E148" s="103"/>
      <c r="F148" s="103"/>
      <c r="G148" s="103" t="s">
        <v>94</v>
      </c>
      <c r="H148" s="103"/>
      <c r="I148" s="36"/>
      <c r="J148" s="103" t="s">
        <v>95</v>
      </c>
      <c r="K148" s="103"/>
      <c r="L148" s="36"/>
      <c r="M148" s="103" t="s">
        <v>96</v>
      </c>
      <c r="N148" s="103"/>
      <c r="O148" s="103"/>
      <c r="P148" s="36"/>
      <c r="Q148" s="9"/>
      <c r="R148" s="9"/>
      <c r="S148" s="30"/>
      <c r="T148" s="27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</row>
    <row r="149" spans="2:33" ht="16.5" customHeight="1" x14ac:dyDescent="0.15">
      <c r="B149" s="103" t="str">
        <f>'4'!$H$2</f>
        <v>Pick-up Hotel:</v>
      </c>
      <c r="C149" s="103"/>
      <c r="D149" s="103"/>
      <c r="E149" s="103"/>
      <c r="F149" s="103"/>
      <c r="G149" s="108" t="s">
        <v>67</v>
      </c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27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</row>
    <row r="150" spans="2:33" ht="16.5" customHeight="1" x14ac:dyDescent="0.15">
      <c r="B150" s="103" t="s">
        <v>97</v>
      </c>
      <c r="C150" s="103"/>
      <c r="D150" s="103"/>
      <c r="E150" s="103"/>
      <c r="F150" s="103"/>
      <c r="G150" s="118"/>
      <c r="H150" s="118"/>
      <c r="I150" s="24"/>
      <c r="J150" s="116" t="str">
        <f>IF('4'!$I$1=1,"Airplane ARR Time:","")</f>
        <v/>
      </c>
      <c r="K150" s="116"/>
      <c r="L150" s="116"/>
      <c r="M150" s="116"/>
      <c r="N150" s="121"/>
      <c r="O150" s="121"/>
      <c r="P150" s="122" t="str">
        <f>IF('4'!$I$1=1,"FL. No.:","")</f>
        <v/>
      </c>
      <c r="Q150" s="122"/>
      <c r="R150" s="114"/>
      <c r="S150" s="114"/>
      <c r="T150" s="27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</row>
    <row r="151" spans="2:33" ht="16.5" customHeight="1" x14ac:dyDescent="0.15">
      <c r="B151" s="103" t="s">
        <v>98</v>
      </c>
      <c r="C151" s="103"/>
      <c r="D151" s="103"/>
      <c r="E151" s="103"/>
      <c r="F151" s="103"/>
      <c r="G151" s="115"/>
      <c r="H151" s="115"/>
      <c r="I151" s="115"/>
      <c r="J151" s="24"/>
      <c r="K151" s="24"/>
      <c r="L151" s="24"/>
      <c r="M151" s="24"/>
      <c r="N151" s="24"/>
      <c r="O151" s="24"/>
      <c r="P151" s="116"/>
      <c r="Q151" s="116"/>
      <c r="R151" s="117"/>
      <c r="S151" s="117"/>
      <c r="T151" s="28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</row>
    <row r="152" spans="2:33" ht="16.5" customHeight="1" x14ac:dyDescent="0.15">
      <c r="B152" s="103" t="str">
        <f>'4'!$H$5</f>
        <v>Location of service end:</v>
      </c>
      <c r="C152" s="103"/>
      <c r="D152" s="103"/>
      <c r="E152" s="103"/>
      <c r="F152" s="103"/>
      <c r="G152" s="108" t="s">
        <v>67</v>
      </c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27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</row>
    <row r="153" spans="2:33" ht="16.5" customHeight="1" x14ac:dyDescent="0.15">
      <c r="B153" s="109" t="s">
        <v>99</v>
      </c>
      <c r="C153" s="109"/>
      <c r="D153" s="109"/>
      <c r="E153" s="109"/>
      <c r="F153" s="109"/>
      <c r="G153" s="110">
        <f>G150+G151</f>
        <v>0</v>
      </c>
      <c r="H153" s="110"/>
      <c r="I153" s="31"/>
      <c r="J153" s="111" t="str">
        <f>IF('4'!$I$1=2,"Airplane DEP Time:","")</f>
        <v/>
      </c>
      <c r="K153" s="111"/>
      <c r="L153" s="111"/>
      <c r="M153" s="111"/>
      <c r="N153" s="112"/>
      <c r="O153" s="112"/>
      <c r="P153" s="111" t="str">
        <f>IF('4'!$I$1=2,"FL. No.:","")</f>
        <v/>
      </c>
      <c r="Q153" s="111"/>
      <c r="R153" s="113"/>
      <c r="S153" s="113"/>
      <c r="T153" s="27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</row>
    <row r="154" spans="2:33" ht="16.5" customHeight="1" x14ac:dyDescent="0.15">
      <c r="G154" s="26"/>
      <c r="H154" s="26"/>
      <c r="I154" s="26"/>
      <c r="J154" s="29"/>
      <c r="K154" s="26"/>
      <c r="P154" s="26"/>
      <c r="Q154" s="26"/>
      <c r="R154" s="26"/>
      <c r="S154" s="26"/>
      <c r="T154" s="26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</row>
    <row r="155" spans="2:33" ht="16.5" customHeight="1" x14ac:dyDescent="0.15">
      <c r="B155" s="8" t="s">
        <v>5</v>
      </c>
      <c r="C155" s="106" t="s">
        <v>117</v>
      </c>
      <c r="D155" s="106"/>
      <c r="E155" s="106" t="s">
        <v>2</v>
      </c>
      <c r="F155" s="106"/>
      <c r="G155" s="106"/>
      <c r="H155" s="106"/>
      <c r="I155" s="106"/>
      <c r="J155" s="106"/>
      <c r="K155" s="106"/>
      <c r="L155" s="107" t="s">
        <v>1</v>
      </c>
      <c r="M155" s="107"/>
      <c r="N155" s="107"/>
      <c r="O155" s="107"/>
      <c r="P155" s="107"/>
      <c r="Q155" s="107"/>
      <c r="R155" s="107"/>
      <c r="S155" s="107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</row>
    <row r="156" spans="2:33" ht="16.5" customHeight="1" x14ac:dyDescent="0.15">
      <c r="B156" s="38"/>
      <c r="C156" s="38"/>
      <c r="D156" s="39"/>
      <c r="E156" s="39"/>
      <c r="F156" s="39"/>
      <c r="G156" s="39"/>
      <c r="H156" s="39"/>
      <c r="I156" s="39"/>
      <c r="J156" s="39"/>
      <c r="K156" s="38"/>
      <c r="L156" s="37"/>
      <c r="M156" s="38"/>
      <c r="N156" s="38"/>
      <c r="O156" s="38"/>
      <c r="P156" s="38"/>
      <c r="Q156" s="38"/>
      <c r="R156" s="38"/>
      <c r="S156" s="38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</row>
    <row r="157" spans="2:33" ht="16.5" customHeight="1" x14ac:dyDescent="0.15">
      <c r="B157" s="44"/>
      <c r="C157" s="94"/>
      <c r="D157" s="94"/>
      <c r="E157" s="95"/>
      <c r="F157" s="95"/>
      <c r="G157" s="95"/>
      <c r="H157" s="95"/>
      <c r="I157" s="95"/>
      <c r="J157" s="95"/>
      <c r="K157" s="95"/>
      <c r="L157" s="100"/>
      <c r="M157" s="95"/>
      <c r="N157" s="95"/>
      <c r="O157" s="95"/>
      <c r="P157" s="95"/>
      <c r="Q157" s="95"/>
      <c r="R157" s="95"/>
      <c r="S157" s="96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</row>
    <row r="158" spans="2:33" ht="16.5" customHeight="1" x14ac:dyDescent="0.15">
      <c r="B158" s="44"/>
      <c r="C158" s="94"/>
      <c r="D158" s="94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6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</row>
    <row r="159" spans="2:33" ht="16.5" customHeight="1" x14ac:dyDescent="0.15">
      <c r="B159" s="44"/>
      <c r="C159" s="94"/>
      <c r="D159" s="94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6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</row>
    <row r="160" spans="2:33" ht="16.5" customHeight="1" x14ac:dyDescent="0.15">
      <c r="B160" s="44"/>
      <c r="C160" s="94"/>
      <c r="D160" s="94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6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</row>
    <row r="161" spans="2:33" ht="16.5" customHeight="1" x14ac:dyDescent="0.15">
      <c r="B161" s="44"/>
      <c r="C161" s="94"/>
      <c r="D161" s="94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6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</row>
    <row r="162" spans="2:33" ht="16.5" customHeight="1" x14ac:dyDescent="0.15">
      <c r="B162" s="44"/>
      <c r="C162" s="94"/>
      <c r="D162" s="94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6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</row>
    <row r="163" spans="2:33" ht="16.5" customHeight="1" x14ac:dyDescent="0.15">
      <c r="B163" s="44"/>
      <c r="C163" s="94"/>
      <c r="D163" s="94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6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</row>
    <row r="164" spans="2:33" ht="16.5" customHeight="1" x14ac:dyDescent="0.15">
      <c r="B164" s="44"/>
      <c r="C164" s="94"/>
      <c r="D164" s="94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6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</row>
    <row r="165" spans="2:33" ht="16.5" customHeight="1" x14ac:dyDescent="0.15">
      <c r="B165" s="44"/>
      <c r="C165" s="94"/>
      <c r="D165" s="94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6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</row>
    <row r="166" spans="2:33" ht="16.5" customHeight="1" x14ac:dyDescent="0.15">
      <c r="B166" s="44"/>
      <c r="C166" s="94"/>
      <c r="D166" s="94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6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</row>
    <row r="167" spans="2:33" ht="16.5" customHeight="1" x14ac:dyDescent="0.15">
      <c r="B167" s="44"/>
      <c r="C167" s="94"/>
      <c r="D167" s="94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6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</row>
    <row r="168" spans="2:33" ht="16.5" customHeight="1" x14ac:dyDescent="0.15">
      <c r="B168" s="44"/>
      <c r="C168" s="94"/>
      <c r="D168" s="94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6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</row>
    <row r="169" spans="2:33" ht="16.5" customHeight="1" x14ac:dyDescent="0.15">
      <c r="B169" s="44"/>
      <c r="C169" s="94"/>
      <c r="D169" s="94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6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</row>
    <row r="170" spans="2:33" ht="16.5" customHeight="1" x14ac:dyDescent="0.15">
      <c r="B170" s="44"/>
      <c r="C170" s="94"/>
      <c r="D170" s="94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6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</row>
    <row r="171" spans="2:33" ht="16.5" customHeight="1" x14ac:dyDescent="0.15">
      <c r="B171" s="44"/>
      <c r="C171" s="94"/>
      <c r="D171" s="94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6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</row>
    <row r="172" spans="2:33" ht="16.5" customHeight="1" x14ac:dyDescent="0.15">
      <c r="B172" s="44"/>
      <c r="C172" s="94"/>
      <c r="D172" s="94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6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</row>
    <row r="173" spans="2:33" ht="16.5" customHeight="1" x14ac:dyDescent="0.15">
      <c r="B173" s="44"/>
      <c r="C173" s="94"/>
      <c r="D173" s="94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6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</row>
    <row r="174" spans="2:33" ht="16.5" customHeight="1" x14ac:dyDescent="0.15">
      <c r="B174" s="44"/>
      <c r="C174" s="94"/>
      <c r="D174" s="94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6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</row>
    <row r="175" spans="2:33" ht="16.5" customHeight="1" x14ac:dyDescent="0.15">
      <c r="B175" s="45"/>
      <c r="C175" s="97"/>
      <c r="D175" s="97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9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</row>
    <row r="177" spans="2:33" ht="16.5" customHeight="1" x14ac:dyDescent="0.15">
      <c r="B177" s="88" t="s">
        <v>118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</row>
    <row r="178" spans="2:33" ht="16.5" customHeight="1" x14ac:dyDescent="0.15">
      <c r="B178" s="40">
        <v>5</v>
      </c>
      <c r="C178" s="34"/>
      <c r="D178" s="35"/>
      <c r="E178" s="104"/>
      <c r="F178" s="104"/>
      <c r="G178" s="105" t="e">
        <f>VALUE(CONCATENATE(E178,"/",VLOOKUP(D178,DATA!E4:F15,2),"/",C178))</f>
        <v>#N/A</v>
      </c>
      <c r="H178" s="105"/>
      <c r="I178" s="5"/>
      <c r="O178" s="6"/>
    </row>
    <row r="179" spans="2:33" ht="24" customHeight="1" x14ac:dyDescent="0.15"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U179" s="120" t="s">
        <v>87</v>
      </c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</row>
    <row r="181" spans="2:33" ht="16.5" customHeight="1" x14ac:dyDescent="0.15">
      <c r="B181" s="101" t="s">
        <v>88</v>
      </c>
      <c r="C181" s="101"/>
      <c r="D181" s="101"/>
      <c r="E181" s="101"/>
      <c r="F181" s="101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25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</row>
    <row r="182" spans="2:33" ht="16.5" customHeight="1" x14ac:dyDescent="0.15">
      <c r="B182" s="103" t="s">
        <v>89</v>
      </c>
      <c r="C182" s="103"/>
      <c r="D182" s="103"/>
      <c r="E182" s="103"/>
      <c r="F182" s="103"/>
      <c r="G182" s="103" t="s">
        <v>90</v>
      </c>
      <c r="H182" s="103"/>
      <c r="I182" s="36"/>
      <c r="J182" s="103" t="s">
        <v>91</v>
      </c>
      <c r="K182" s="103"/>
      <c r="L182" s="36"/>
      <c r="M182" s="103" t="s">
        <v>92</v>
      </c>
      <c r="N182" s="103"/>
      <c r="O182" s="103"/>
      <c r="P182" s="36"/>
      <c r="Q182" s="9"/>
      <c r="R182" s="9"/>
      <c r="S182" s="30"/>
      <c r="T182" s="27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</row>
    <row r="183" spans="2:33" ht="16.5" customHeight="1" x14ac:dyDescent="0.15">
      <c r="B183" s="103" t="s">
        <v>93</v>
      </c>
      <c r="C183" s="103"/>
      <c r="D183" s="103"/>
      <c r="E183" s="103"/>
      <c r="F183" s="103"/>
      <c r="G183" s="103" t="s">
        <v>94</v>
      </c>
      <c r="H183" s="103"/>
      <c r="I183" s="36"/>
      <c r="J183" s="103" t="s">
        <v>95</v>
      </c>
      <c r="K183" s="103"/>
      <c r="L183" s="36"/>
      <c r="M183" s="103" t="s">
        <v>96</v>
      </c>
      <c r="N183" s="103"/>
      <c r="O183" s="103"/>
      <c r="P183" s="36"/>
      <c r="Q183" s="9"/>
      <c r="R183" s="9"/>
      <c r="S183" s="30"/>
      <c r="T183" s="27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</row>
    <row r="184" spans="2:33" ht="16.5" customHeight="1" x14ac:dyDescent="0.15">
      <c r="B184" s="103" t="str">
        <f>'5'!$H$2</f>
        <v>Pick-up Hotel:</v>
      </c>
      <c r="C184" s="103"/>
      <c r="D184" s="103"/>
      <c r="E184" s="103"/>
      <c r="F184" s="103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27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</row>
    <row r="185" spans="2:33" ht="16.5" customHeight="1" x14ac:dyDescent="0.15">
      <c r="B185" s="103" t="s">
        <v>97</v>
      </c>
      <c r="C185" s="103"/>
      <c r="D185" s="103"/>
      <c r="E185" s="103"/>
      <c r="F185" s="103"/>
      <c r="G185" s="118"/>
      <c r="H185" s="118"/>
      <c r="I185" s="24"/>
      <c r="J185" s="116" t="str">
        <f>IF('5'!$I$1=1,"Airplane ARR Time:","")</f>
        <v/>
      </c>
      <c r="K185" s="116"/>
      <c r="L185" s="116"/>
      <c r="M185" s="116"/>
      <c r="N185" s="121"/>
      <c r="O185" s="121"/>
      <c r="P185" s="122" t="str">
        <f>IF('5'!$I$1=1,"FL. No.:","")</f>
        <v/>
      </c>
      <c r="Q185" s="122"/>
      <c r="R185" s="114"/>
      <c r="S185" s="114"/>
      <c r="T185" s="27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</row>
    <row r="186" spans="2:33" ht="16.5" customHeight="1" x14ac:dyDescent="0.15">
      <c r="B186" s="103" t="s">
        <v>98</v>
      </c>
      <c r="C186" s="103"/>
      <c r="D186" s="103"/>
      <c r="E186" s="103"/>
      <c r="F186" s="103"/>
      <c r="G186" s="115"/>
      <c r="H186" s="115"/>
      <c r="I186" s="115"/>
      <c r="J186" s="24"/>
      <c r="K186" s="24"/>
      <c r="L186" s="24"/>
      <c r="M186" s="24"/>
      <c r="N186" s="24"/>
      <c r="O186" s="24"/>
      <c r="P186" s="116"/>
      <c r="Q186" s="116"/>
      <c r="R186" s="117"/>
      <c r="S186" s="117"/>
      <c r="T186" s="28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</row>
    <row r="187" spans="2:33" ht="16.5" customHeight="1" x14ac:dyDescent="0.15">
      <c r="B187" s="103" t="str">
        <f>'5'!$H$5</f>
        <v>Location of service end:</v>
      </c>
      <c r="C187" s="103"/>
      <c r="D187" s="103"/>
      <c r="E187" s="103"/>
      <c r="F187" s="103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27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</row>
    <row r="188" spans="2:33" ht="16.5" customHeight="1" x14ac:dyDescent="0.15">
      <c r="B188" s="109" t="s">
        <v>99</v>
      </c>
      <c r="C188" s="109"/>
      <c r="D188" s="109"/>
      <c r="E188" s="109"/>
      <c r="F188" s="109"/>
      <c r="G188" s="110">
        <f>G185+G186</f>
        <v>0</v>
      </c>
      <c r="H188" s="110"/>
      <c r="I188" s="31"/>
      <c r="J188" s="111" t="str">
        <f>IF('5'!$I$1=2,"Airplane DEP Time:","")</f>
        <v/>
      </c>
      <c r="K188" s="111"/>
      <c r="L188" s="111"/>
      <c r="M188" s="111"/>
      <c r="N188" s="112"/>
      <c r="O188" s="112"/>
      <c r="P188" s="111" t="str">
        <f>IF('5'!$I$1=2,"FL. No.:","")</f>
        <v/>
      </c>
      <c r="Q188" s="111"/>
      <c r="R188" s="113"/>
      <c r="S188" s="113"/>
      <c r="T188" s="27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</row>
    <row r="189" spans="2:33" ht="16.5" customHeight="1" x14ac:dyDescent="0.15">
      <c r="G189" s="26"/>
      <c r="H189" s="26"/>
      <c r="I189" s="26"/>
      <c r="J189" s="29"/>
      <c r="K189" s="26"/>
      <c r="P189" s="26"/>
      <c r="Q189" s="26"/>
      <c r="R189" s="26"/>
      <c r="S189" s="26"/>
      <c r="T189" s="26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</row>
    <row r="190" spans="2:33" ht="16.5" customHeight="1" x14ac:dyDescent="0.15">
      <c r="B190" s="8" t="s">
        <v>5</v>
      </c>
      <c r="C190" s="106" t="s">
        <v>117</v>
      </c>
      <c r="D190" s="106"/>
      <c r="E190" s="106" t="s">
        <v>2</v>
      </c>
      <c r="F190" s="106"/>
      <c r="G190" s="106"/>
      <c r="H190" s="106"/>
      <c r="I190" s="106"/>
      <c r="J190" s="106"/>
      <c r="K190" s="106"/>
      <c r="L190" s="107" t="s">
        <v>1</v>
      </c>
      <c r="M190" s="107"/>
      <c r="N190" s="107"/>
      <c r="O190" s="107"/>
      <c r="P190" s="107"/>
      <c r="Q190" s="107"/>
      <c r="R190" s="107"/>
      <c r="S190" s="107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</row>
    <row r="191" spans="2:33" ht="16.5" customHeight="1" x14ac:dyDescent="0.15">
      <c r="B191" s="38"/>
      <c r="C191" s="38"/>
      <c r="D191" s="39"/>
      <c r="E191" s="39"/>
      <c r="F191" s="39"/>
      <c r="G191" s="39"/>
      <c r="H191" s="39"/>
      <c r="I191" s="39"/>
      <c r="J191" s="39"/>
      <c r="K191" s="38"/>
      <c r="L191" s="37"/>
      <c r="M191" s="38"/>
      <c r="N191" s="38"/>
      <c r="O191" s="38"/>
      <c r="P191" s="38"/>
      <c r="Q191" s="38"/>
      <c r="R191" s="38"/>
      <c r="S191" s="38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</row>
    <row r="192" spans="2:33" ht="16.5" customHeight="1" x14ac:dyDescent="0.15">
      <c r="B192" s="44"/>
      <c r="C192" s="94"/>
      <c r="D192" s="94"/>
      <c r="E192" s="95"/>
      <c r="F192" s="95"/>
      <c r="G192" s="95"/>
      <c r="H192" s="95"/>
      <c r="I192" s="95"/>
      <c r="J192" s="95"/>
      <c r="K192" s="95"/>
      <c r="L192" s="100"/>
      <c r="M192" s="95"/>
      <c r="N192" s="95"/>
      <c r="O192" s="95"/>
      <c r="P192" s="95"/>
      <c r="Q192" s="95"/>
      <c r="R192" s="95"/>
      <c r="S192" s="96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</row>
    <row r="193" spans="2:33" ht="16.5" customHeight="1" x14ac:dyDescent="0.15">
      <c r="B193" s="44"/>
      <c r="C193" s="94"/>
      <c r="D193" s="94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6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</row>
    <row r="194" spans="2:33" ht="16.5" customHeight="1" x14ac:dyDescent="0.15">
      <c r="B194" s="44"/>
      <c r="C194" s="94"/>
      <c r="D194" s="94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6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</row>
    <row r="195" spans="2:33" ht="16.5" customHeight="1" x14ac:dyDescent="0.15">
      <c r="B195" s="44"/>
      <c r="C195" s="94"/>
      <c r="D195" s="94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6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</row>
    <row r="196" spans="2:33" ht="16.5" customHeight="1" x14ac:dyDescent="0.15">
      <c r="B196" s="44"/>
      <c r="C196" s="94"/>
      <c r="D196" s="94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6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</row>
    <row r="197" spans="2:33" ht="16.5" customHeight="1" x14ac:dyDescent="0.15">
      <c r="B197" s="44"/>
      <c r="C197" s="94"/>
      <c r="D197" s="94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6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</row>
    <row r="198" spans="2:33" ht="16.5" customHeight="1" x14ac:dyDescent="0.15">
      <c r="B198" s="44"/>
      <c r="C198" s="94"/>
      <c r="D198" s="94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6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</row>
    <row r="199" spans="2:33" ht="16.5" customHeight="1" x14ac:dyDescent="0.15">
      <c r="B199" s="44"/>
      <c r="C199" s="94"/>
      <c r="D199" s="94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6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</row>
    <row r="200" spans="2:33" ht="16.5" customHeight="1" x14ac:dyDescent="0.15">
      <c r="B200" s="44"/>
      <c r="C200" s="94"/>
      <c r="D200" s="94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6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</row>
    <row r="201" spans="2:33" ht="16.5" customHeight="1" x14ac:dyDescent="0.15">
      <c r="B201" s="44"/>
      <c r="C201" s="94"/>
      <c r="D201" s="94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6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</row>
    <row r="202" spans="2:33" ht="16.5" customHeight="1" x14ac:dyDescent="0.15">
      <c r="B202" s="44"/>
      <c r="C202" s="94"/>
      <c r="D202" s="94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6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</row>
    <row r="203" spans="2:33" ht="16.5" customHeight="1" x14ac:dyDescent="0.15">
      <c r="B203" s="44"/>
      <c r="C203" s="94"/>
      <c r="D203" s="94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6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</row>
    <row r="204" spans="2:33" ht="16.5" customHeight="1" x14ac:dyDescent="0.15">
      <c r="B204" s="44"/>
      <c r="C204" s="94"/>
      <c r="D204" s="94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6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</row>
    <row r="205" spans="2:33" ht="16.5" customHeight="1" x14ac:dyDescent="0.15">
      <c r="B205" s="44"/>
      <c r="C205" s="94"/>
      <c r="D205" s="94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6"/>
      <c r="U205" s="119"/>
      <c r="V205" s="119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19"/>
    </row>
    <row r="206" spans="2:33" ht="16.5" customHeight="1" x14ac:dyDescent="0.15">
      <c r="B206" s="44"/>
      <c r="C206" s="94"/>
      <c r="D206" s="94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6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19"/>
    </row>
    <row r="207" spans="2:33" ht="16.5" customHeight="1" x14ac:dyDescent="0.15">
      <c r="B207" s="44"/>
      <c r="C207" s="94"/>
      <c r="D207" s="94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6"/>
      <c r="U207" s="119"/>
      <c r="V207" s="119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19"/>
    </row>
    <row r="208" spans="2:33" ht="16.5" customHeight="1" x14ac:dyDescent="0.15">
      <c r="B208" s="44"/>
      <c r="C208" s="94"/>
      <c r="D208" s="94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6"/>
      <c r="U208" s="119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19"/>
    </row>
    <row r="209" spans="2:33" ht="16.5" customHeight="1" x14ac:dyDescent="0.15">
      <c r="B209" s="44"/>
      <c r="C209" s="94"/>
      <c r="D209" s="94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6"/>
      <c r="U209" s="119"/>
      <c r="V209" s="119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19"/>
    </row>
    <row r="210" spans="2:33" ht="16.5" customHeight="1" x14ac:dyDescent="0.15">
      <c r="B210" s="45"/>
      <c r="C210" s="97"/>
      <c r="D210" s="97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9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</row>
    <row r="212" spans="2:33" ht="16.5" customHeight="1" x14ac:dyDescent="0.15">
      <c r="B212" s="88" t="s">
        <v>118</v>
      </c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</row>
    <row r="213" spans="2:33" ht="16.5" customHeight="1" x14ac:dyDescent="0.15">
      <c r="B213" s="40">
        <v>6</v>
      </c>
      <c r="C213" s="34"/>
      <c r="D213" s="35"/>
      <c r="E213" s="104"/>
      <c r="F213" s="104"/>
      <c r="G213" s="105" t="e">
        <f>VALUE(CONCATENATE(E213,"/",VLOOKUP(D213,DATA!E4:F15,2),"/",C213))</f>
        <v>#N/A</v>
      </c>
      <c r="H213" s="105"/>
      <c r="I213" s="5"/>
      <c r="O213" s="6"/>
    </row>
    <row r="214" spans="2:33" ht="24" customHeight="1" x14ac:dyDescent="0.15"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U214" s="120" t="s">
        <v>87</v>
      </c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</row>
    <row r="216" spans="2:33" ht="16.5" customHeight="1" x14ac:dyDescent="0.15">
      <c r="B216" s="101" t="s">
        <v>88</v>
      </c>
      <c r="C216" s="101"/>
      <c r="D216" s="101"/>
      <c r="E216" s="101"/>
      <c r="F216" s="101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25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</row>
    <row r="217" spans="2:33" ht="16.5" customHeight="1" x14ac:dyDescent="0.15">
      <c r="B217" s="103" t="s">
        <v>89</v>
      </c>
      <c r="C217" s="103"/>
      <c r="D217" s="103"/>
      <c r="E217" s="103"/>
      <c r="F217" s="103"/>
      <c r="G217" s="103" t="s">
        <v>90</v>
      </c>
      <c r="H217" s="103"/>
      <c r="I217" s="36"/>
      <c r="J217" s="103" t="s">
        <v>91</v>
      </c>
      <c r="K217" s="103"/>
      <c r="L217" s="36"/>
      <c r="M217" s="103" t="s">
        <v>92</v>
      </c>
      <c r="N217" s="103"/>
      <c r="O217" s="103"/>
      <c r="P217" s="36"/>
      <c r="Q217" s="9"/>
      <c r="R217" s="9"/>
      <c r="S217" s="30"/>
      <c r="T217" s="27"/>
      <c r="U217" s="119"/>
      <c r="V217" s="119"/>
      <c r="W217" s="119"/>
      <c r="X217" s="119"/>
      <c r="Y217" s="119"/>
      <c r="Z217" s="119"/>
      <c r="AA217" s="119"/>
      <c r="AB217" s="119"/>
      <c r="AC217" s="119"/>
      <c r="AD217" s="119"/>
      <c r="AE217" s="119"/>
      <c r="AF217" s="119"/>
      <c r="AG217" s="119"/>
    </row>
    <row r="218" spans="2:33" ht="16.5" customHeight="1" x14ac:dyDescent="0.15">
      <c r="B218" s="103" t="s">
        <v>93</v>
      </c>
      <c r="C218" s="103"/>
      <c r="D218" s="103"/>
      <c r="E218" s="103"/>
      <c r="F218" s="103"/>
      <c r="G218" s="103" t="s">
        <v>113</v>
      </c>
      <c r="H218" s="103"/>
      <c r="I218" s="36"/>
      <c r="J218" s="103" t="s">
        <v>114</v>
      </c>
      <c r="K218" s="103"/>
      <c r="L218" s="36"/>
      <c r="M218" s="103" t="s">
        <v>96</v>
      </c>
      <c r="N218" s="103"/>
      <c r="O218" s="103"/>
      <c r="P218" s="36"/>
      <c r="Q218" s="9"/>
      <c r="R218" s="9"/>
      <c r="S218" s="30"/>
      <c r="T218" s="27"/>
      <c r="U218" s="119"/>
      <c r="V218" s="119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  <c r="AG218" s="119"/>
    </row>
    <row r="219" spans="2:33" ht="16.5" customHeight="1" x14ac:dyDescent="0.15">
      <c r="B219" s="103" t="str">
        <f>'6'!$H$2</f>
        <v>Pick-up Hotel:</v>
      </c>
      <c r="C219" s="103"/>
      <c r="D219" s="103"/>
      <c r="E219" s="103"/>
      <c r="F219" s="103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27"/>
      <c r="U219" s="119"/>
      <c r="V219" s="119"/>
      <c r="W219" s="119"/>
      <c r="X219" s="119"/>
      <c r="Y219" s="119"/>
      <c r="Z219" s="119"/>
      <c r="AA219" s="119"/>
      <c r="AB219" s="119"/>
      <c r="AC219" s="119"/>
      <c r="AD219" s="119"/>
      <c r="AE219" s="119"/>
      <c r="AF219" s="119"/>
      <c r="AG219" s="119"/>
    </row>
    <row r="220" spans="2:33" ht="16.5" customHeight="1" x14ac:dyDescent="0.15">
      <c r="B220" s="103" t="s">
        <v>97</v>
      </c>
      <c r="C220" s="103"/>
      <c r="D220" s="103"/>
      <c r="E220" s="103"/>
      <c r="F220" s="103"/>
      <c r="G220" s="118"/>
      <c r="H220" s="118"/>
      <c r="I220" s="24"/>
      <c r="J220" s="116" t="str">
        <f>IF('6'!$I$1=1,"Airplane ARR Time:","")</f>
        <v/>
      </c>
      <c r="K220" s="116"/>
      <c r="L220" s="116"/>
      <c r="M220" s="116"/>
      <c r="N220" s="121"/>
      <c r="O220" s="121"/>
      <c r="P220" s="122" t="str">
        <f>IF('6'!$I$1=1,"FL. No.:","")</f>
        <v/>
      </c>
      <c r="Q220" s="122"/>
      <c r="R220" s="114"/>
      <c r="S220" s="114"/>
      <c r="T220" s="27"/>
      <c r="U220" s="119"/>
      <c r="V220" s="119"/>
      <c r="W220" s="119"/>
      <c r="X220" s="119"/>
      <c r="Y220" s="119"/>
      <c r="Z220" s="119"/>
      <c r="AA220" s="119"/>
      <c r="AB220" s="119"/>
      <c r="AC220" s="119"/>
      <c r="AD220" s="119"/>
      <c r="AE220" s="119"/>
      <c r="AF220" s="119"/>
      <c r="AG220" s="119"/>
    </row>
    <row r="221" spans="2:33" ht="16.5" customHeight="1" x14ac:dyDescent="0.15">
      <c r="B221" s="103" t="s">
        <v>98</v>
      </c>
      <c r="C221" s="103"/>
      <c r="D221" s="103"/>
      <c r="E221" s="103"/>
      <c r="F221" s="103"/>
      <c r="G221" s="115"/>
      <c r="H221" s="115"/>
      <c r="I221" s="115"/>
      <c r="J221" s="24"/>
      <c r="K221" s="24"/>
      <c r="L221" s="24"/>
      <c r="M221" s="24"/>
      <c r="N221" s="24"/>
      <c r="O221" s="24"/>
      <c r="P221" s="116"/>
      <c r="Q221" s="116"/>
      <c r="R221" s="117"/>
      <c r="S221" s="117"/>
      <c r="T221" s="28"/>
      <c r="U221" s="119"/>
      <c r="V221" s="119"/>
      <c r="W221" s="119"/>
      <c r="X221" s="119"/>
      <c r="Y221" s="119"/>
      <c r="Z221" s="119"/>
      <c r="AA221" s="119"/>
      <c r="AB221" s="119"/>
      <c r="AC221" s="119"/>
      <c r="AD221" s="119"/>
      <c r="AE221" s="119"/>
      <c r="AF221" s="119"/>
      <c r="AG221" s="119"/>
    </row>
    <row r="222" spans="2:33" ht="16.5" customHeight="1" x14ac:dyDescent="0.15">
      <c r="B222" s="103" t="str">
        <f>'6'!$H$5</f>
        <v>Location of service end:</v>
      </c>
      <c r="C222" s="103"/>
      <c r="D222" s="103"/>
      <c r="E222" s="103"/>
      <c r="F222" s="103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27"/>
      <c r="U222" s="119"/>
      <c r="V222" s="119"/>
      <c r="W222" s="119"/>
      <c r="X222" s="119"/>
      <c r="Y222" s="119"/>
      <c r="Z222" s="119"/>
      <c r="AA222" s="119"/>
      <c r="AB222" s="119"/>
      <c r="AC222" s="119"/>
      <c r="AD222" s="119"/>
      <c r="AE222" s="119"/>
      <c r="AF222" s="119"/>
      <c r="AG222" s="119"/>
    </row>
    <row r="223" spans="2:33" ht="16.5" customHeight="1" x14ac:dyDescent="0.15">
      <c r="B223" s="109" t="s">
        <v>99</v>
      </c>
      <c r="C223" s="109"/>
      <c r="D223" s="109"/>
      <c r="E223" s="109"/>
      <c r="F223" s="109"/>
      <c r="G223" s="110">
        <f>G220+G221</f>
        <v>0</v>
      </c>
      <c r="H223" s="110"/>
      <c r="I223" s="31"/>
      <c r="J223" s="111" t="str">
        <f>IF('6'!$I$1=2,"Airplane DEP Time:","")</f>
        <v/>
      </c>
      <c r="K223" s="111"/>
      <c r="L223" s="111"/>
      <c r="M223" s="111"/>
      <c r="N223" s="112"/>
      <c r="O223" s="112"/>
      <c r="P223" s="111" t="str">
        <f>IF('6'!$I$1=2,"FL. No.:","")</f>
        <v/>
      </c>
      <c r="Q223" s="111"/>
      <c r="R223" s="113"/>
      <c r="S223" s="113"/>
      <c r="T223" s="27"/>
      <c r="U223" s="119"/>
      <c r="V223" s="119"/>
      <c r="W223" s="119"/>
      <c r="X223" s="119"/>
      <c r="Y223" s="119"/>
      <c r="Z223" s="119"/>
      <c r="AA223" s="119"/>
      <c r="AB223" s="119"/>
      <c r="AC223" s="119"/>
      <c r="AD223" s="119"/>
      <c r="AE223" s="119"/>
      <c r="AF223" s="119"/>
      <c r="AG223" s="119"/>
    </row>
    <row r="224" spans="2:33" ht="16.5" customHeight="1" x14ac:dyDescent="0.15">
      <c r="G224" s="26"/>
      <c r="H224" s="26"/>
      <c r="I224" s="26"/>
      <c r="J224" s="29"/>
      <c r="K224" s="26"/>
      <c r="P224" s="26"/>
      <c r="Q224" s="26"/>
      <c r="R224" s="26"/>
      <c r="S224" s="26"/>
      <c r="T224" s="26"/>
      <c r="U224" s="119"/>
      <c r="V224" s="119"/>
      <c r="W224" s="119"/>
      <c r="X224" s="119"/>
      <c r="Y224" s="119"/>
      <c r="Z224" s="119"/>
      <c r="AA224" s="119"/>
      <c r="AB224" s="119"/>
      <c r="AC224" s="119"/>
      <c r="AD224" s="119"/>
      <c r="AE224" s="119"/>
      <c r="AF224" s="119"/>
      <c r="AG224" s="119"/>
    </row>
    <row r="225" spans="2:33" ht="16.5" customHeight="1" x14ac:dyDescent="0.15">
      <c r="B225" s="8" t="s">
        <v>5</v>
      </c>
      <c r="C225" s="106" t="s">
        <v>117</v>
      </c>
      <c r="D225" s="106"/>
      <c r="E225" s="106" t="s">
        <v>2</v>
      </c>
      <c r="F225" s="106"/>
      <c r="G225" s="106"/>
      <c r="H225" s="106"/>
      <c r="I225" s="106"/>
      <c r="J225" s="106"/>
      <c r="K225" s="106"/>
      <c r="L225" s="107" t="s">
        <v>1</v>
      </c>
      <c r="M225" s="107"/>
      <c r="N225" s="107"/>
      <c r="O225" s="107"/>
      <c r="P225" s="107"/>
      <c r="Q225" s="107"/>
      <c r="R225" s="107"/>
      <c r="S225" s="107"/>
      <c r="U225" s="119"/>
      <c r="V225" s="119"/>
      <c r="W225" s="119"/>
      <c r="X225" s="119"/>
      <c r="Y225" s="119"/>
      <c r="Z225" s="119"/>
      <c r="AA225" s="119"/>
      <c r="AB225" s="119"/>
      <c r="AC225" s="119"/>
      <c r="AD225" s="119"/>
      <c r="AE225" s="119"/>
      <c r="AF225" s="119"/>
      <c r="AG225" s="119"/>
    </row>
    <row r="226" spans="2:33" ht="16.5" customHeight="1" x14ac:dyDescent="0.15">
      <c r="B226" s="38"/>
      <c r="C226" s="38"/>
      <c r="D226" s="39"/>
      <c r="E226" s="39"/>
      <c r="F226" s="39"/>
      <c r="G226" s="39"/>
      <c r="H226" s="39"/>
      <c r="I226" s="39"/>
      <c r="J226" s="39"/>
      <c r="K226" s="38"/>
      <c r="L226" s="37"/>
      <c r="M226" s="38"/>
      <c r="N226" s="38"/>
      <c r="O226" s="38"/>
      <c r="P226" s="38"/>
      <c r="Q226" s="38"/>
      <c r="R226" s="38"/>
      <c r="S226" s="38"/>
      <c r="U226" s="119"/>
      <c r="V226" s="119"/>
      <c r="W226" s="119"/>
      <c r="X226" s="119"/>
      <c r="Y226" s="119"/>
      <c r="Z226" s="119"/>
      <c r="AA226" s="119"/>
      <c r="AB226" s="119"/>
      <c r="AC226" s="119"/>
      <c r="AD226" s="119"/>
      <c r="AE226" s="119"/>
      <c r="AF226" s="119"/>
      <c r="AG226" s="119"/>
    </row>
    <row r="227" spans="2:33" ht="16.5" customHeight="1" x14ac:dyDescent="0.15">
      <c r="B227" s="44"/>
      <c r="C227" s="94"/>
      <c r="D227" s="94"/>
      <c r="E227" s="95"/>
      <c r="F227" s="95"/>
      <c r="G227" s="95"/>
      <c r="H227" s="95"/>
      <c r="I227" s="95"/>
      <c r="J227" s="95"/>
      <c r="K227" s="95"/>
      <c r="L227" s="100"/>
      <c r="M227" s="95"/>
      <c r="N227" s="95"/>
      <c r="O227" s="95"/>
      <c r="P227" s="95"/>
      <c r="Q227" s="95"/>
      <c r="R227" s="95"/>
      <c r="S227" s="96"/>
      <c r="U227" s="119"/>
      <c r="V227" s="119"/>
      <c r="W227" s="119"/>
      <c r="X227" s="119"/>
      <c r="Y227" s="119"/>
      <c r="Z227" s="119"/>
      <c r="AA227" s="119"/>
      <c r="AB227" s="119"/>
      <c r="AC227" s="119"/>
      <c r="AD227" s="119"/>
      <c r="AE227" s="119"/>
      <c r="AF227" s="119"/>
      <c r="AG227" s="119"/>
    </row>
    <row r="228" spans="2:33" ht="16.5" customHeight="1" x14ac:dyDescent="0.15">
      <c r="B228" s="44"/>
      <c r="C228" s="94"/>
      <c r="D228" s="94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6"/>
      <c r="U228" s="119"/>
      <c r="V228" s="119"/>
      <c r="W228" s="119"/>
      <c r="X228" s="119"/>
      <c r="Y228" s="119"/>
      <c r="Z228" s="119"/>
      <c r="AA228" s="119"/>
      <c r="AB228" s="119"/>
      <c r="AC228" s="119"/>
      <c r="AD228" s="119"/>
      <c r="AE228" s="119"/>
      <c r="AF228" s="119"/>
      <c r="AG228" s="119"/>
    </row>
    <row r="229" spans="2:33" ht="16.5" customHeight="1" x14ac:dyDescent="0.15">
      <c r="B229" s="44"/>
      <c r="C229" s="94"/>
      <c r="D229" s="94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6"/>
      <c r="U229" s="119"/>
      <c r="V229" s="119"/>
      <c r="W229" s="119"/>
      <c r="X229" s="119"/>
      <c r="Y229" s="119"/>
      <c r="Z229" s="119"/>
      <c r="AA229" s="119"/>
      <c r="AB229" s="119"/>
      <c r="AC229" s="119"/>
      <c r="AD229" s="119"/>
      <c r="AE229" s="119"/>
      <c r="AF229" s="119"/>
      <c r="AG229" s="119"/>
    </row>
    <row r="230" spans="2:33" ht="16.5" customHeight="1" x14ac:dyDescent="0.15">
      <c r="B230" s="44"/>
      <c r="C230" s="94"/>
      <c r="D230" s="94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6"/>
      <c r="U230" s="119"/>
      <c r="V230" s="119"/>
      <c r="W230" s="119"/>
      <c r="X230" s="119"/>
      <c r="Y230" s="119"/>
      <c r="Z230" s="119"/>
      <c r="AA230" s="119"/>
      <c r="AB230" s="119"/>
      <c r="AC230" s="119"/>
      <c r="AD230" s="119"/>
      <c r="AE230" s="119"/>
      <c r="AF230" s="119"/>
      <c r="AG230" s="119"/>
    </row>
    <row r="231" spans="2:33" ht="16.5" customHeight="1" x14ac:dyDescent="0.15">
      <c r="B231" s="44"/>
      <c r="C231" s="94"/>
      <c r="D231" s="94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6"/>
      <c r="U231" s="119"/>
      <c r="V231" s="119"/>
      <c r="W231" s="119"/>
      <c r="X231" s="119"/>
      <c r="Y231" s="119"/>
      <c r="Z231" s="119"/>
      <c r="AA231" s="119"/>
      <c r="AB231" s="119"/>
      <c r="AC231" s="119"/>
      <c r="AD231" s="119"/>
      <c r="AE231" s="119"/>
      <c r="AF231" s="119"/>
      <c r="AG231" s="119"/>
    </row>
    <row r="232" spans="2:33" ht="16.5" customHeight="1" x14ac:dyDescent="0.15">
      <c r="B232" s="44"/>
      <c r="C232" s="94"/>
      <c r="D232" s="94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6"/>
      <c r="U232" s="119"/>
      <c r="V232" s="119"/>
      <c r="W232" s="119"/>
      <c r="X232" s="119"/>
      <c r="Y232" s="119"/>
      <c r="Z232" s="119"/>
      <c r="AA232" s="119"/>
      <c r="AB232" s="119"/>
      <c r="AC232" s="119"/>
      <c r="AD232" s="119"/>
      <c r="AE232" s="119"/>
      <c r="AF232" s="119"/>
      <c r="AG232" s="119"/>
    </row>
    <row r="233" spans="2:33" ht="16.5" customHeight="1" x14ac:dyDescent="0.15">
      <c r="B233" s="44"/>
      <c r="C233" s="94"/>
      <c r="D233" s="94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6"/>
      <c r="U233" s="119"/>
      <c r="V233" s="119"/>
      <c r="W233" s="119"/>
      <c r="X233" s="119"/>
      <c r="Y233" s="119"/>
      <c r="Z233" s="119"/>
      <c r="AA233" s="119"/>
      <c r="AB233" s="119"/>
      <c r="AC233" s="119"/>
      <c r="AD233" s="119"/>
      <c r="AE233" s="119"/>
      <c r="AF233" s="119"/>
      <c r="AG233" s="119"/>
    </row>
    <row r="234" spans="2:33" ht="16.5" customHeight="1" x14ac:dyDescent="0.15">
      <c r="B234" s="44"/>
      <c r="C234" s="94"/>
      <c r="D234" s="94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6"/>
      <c r="U234" s="119"/>
      <c r="V234" s="119"/>
      <c r="W234" s="119"/>
      <c r="X234" s="119"/>
      <c r="Y234" s="119"/>
      <c r="Z234" s="119"/>
      <c r="AA234" s="119"/>
      <c r="AB234" s="119"/>
      <c r="AC234" s="119"/>
      <c r="AD234" s="119"/>
      <c r="AE234" s="119"/>
      <c r="AF234" s="119"/>
      <c r="AG234" s="119"/>
    </row>
    <row r="235" spans="2:33" ht="16.5" customHeight="1" x14ac:dyDescent="0.15">
      <c r="B235" s="44"/>
      <c r="C235" s="94"/>
      <c r="D235" s="94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6"/>
      <c r="U235" s="119"/>
      <c r="V235" s="119"/>
      <c r="W235" s="119"/>
      <c r="X235" s="119"/>
      <c r="Y235" s="119"/>
      <c r="Z235" s="119"/>
      <c r="AA235" s="119"/>
      <c r="AB235" s="119"/>
      <c r="AC235" s="119"/>
      <c r="AD235" s="119"/>
      <c r="AE235" s="119"/>
      <c r="AF235" s="119"/>
      <c r="AG235" s="119"/>
    </row>
    <row r="236" spans="2:33" ht="16.5" customHeight="1" x14ac:dyDescent="0.15">
      <c r="B236" s="44"/>
      <c r="C236" s="94"/>
      <c r="D236" s="94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6"/>
      <c r="U236" s="119"/>
      <c r="V236" s="119"/>
      <c r="W236" s="119"/>
      <c r="X236" s="119"/>
      <c r="Y236" s="119"/>
      <c r="Z236" s="119"/>
      <c r="AA236" s="119"/>
      <c r="AB236" s="119"/>
      <c r="AC236" s="119"/>
      <c r="AD236" s="119"/>
      <c r="AE236" s="119"/>
      <c r="AF236" s="119"/>
      <c r="AG236" s="119"/>
    </row>
    <row r="237" spans="2:33" ht="16.5" customHeight="1" x14ac:dyDescent="0.15">
      <c r="B237" s="44"/>
      <c r="C237" s="94"/>
      <c r="D237" s="94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6"/>
      <c r="U237" s="119"/>
      <c r="V237" s="119"/>
      <c r="W237" s="119"/>
      <c r="X237" s="119"/>
      <c r="Y237" s="119"/>
      <c r="Z237" s="119"/>
      <c r="AA237" s="119"/>
      <c r="AB237" s="119"/>
      <c r="AC237" s="119"/>
      <c r="AD237" s="119"/>
      <c r="AE237" s="119"/>
      <c r="AF237" s="119"/>
      <c r="AG237" s="119"/>
    </row>
    <row r="238" spans="2:33" ht="16.5" customHeight="1" x14ac:dyDescent="0.15">
      <c r="B238" s="44"/>
      <c r="C238" s="94"/>
      <c r="D238" s="94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6"/>
      <c r="U238" s="119"/>
      <c r="V238" s="119"/>
      <c r="W238" s="119"/>
      <c r="X238" s="119"/>
      <c r="Y238" s="119"/>
      <c r="Z238" s="119"/>
      <c r="AA238" s="119"/>
      <c r="AB238" s="119"/>
      <c r="AC238" s="119"/>
      <c r="AD238" s="119"/>
      <c r="AE238" s="119"/>
      <c r="AF238" s="119"/>
      <c r="AG238" s="119"/>
    </row>
    <row r="239" spans="2:33" ht="16.5" customHeight="1" x14ac:dyDescent="0.15">
      <c r="B239" s="44"/>
      <c r="C239" s="94"/>
      <c r="D239" s="94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6"/>
      <c r="U239" s="119"/>
      <c r="V239" s="119"/>
      <c r="W239" s="119"/>
      <c r="X239" s="119"/>
      <c r="Y239" s="119"/>
      <c r="Z239" s="119"/>
      <c r="AA239" s="119"/>
      <c r="AB239" s="119"/>
      <c r="AC239" s="119"/>
      <c r="AD239" s="119"/>
      <c r="AE239" s="119"/>
      <c r="AF239" s="119"/>
      <c r="AG239" s="119"/>
    </row>
    <row r="240" spans="2:33" ht="16.5" customHeight="1" x14ac:dyDescent="0.15">
      <c r="B240" s="44"/>
      <c r="C240" s="94"/>
      <c r="D240" s="94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6"/>
      <c r="U240" s="119"/>
      <c r="V240" s="119"/>
      <c r="W240" s="119"/>
      <c r="X240" s="119"/>
      <c r="Y240" s="119"/>
      <c r="Z240" s="119"/>
      <c r="AA240" s="119"/>
      <c r="AB240" s="119"/>
      <c r="AC240" s="119"/>
      <c r="AD240" s="119"/>
      <c r="AE240" s="119"/>
      <c r="AF240" s="119"/>
      <c r="AG240" s="119"/>
    </row>
    <row r="241" spans="2:33" ht="16.5" customHeight="1" x14ac:dyDescent="0.15">
      <c r="B241" s="44"/>
      <c r="C241" s="94"/>
      <c r="D241" s="94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6"/>
      <c r="U241" s="119"/>
      <c r="V241" s="119"/>
      <c r="W241" s="119"/>
      <c r="X241" s="119"/>
      <c r="Y241" s="119"/>
      <c r="Z241" s="119"/>
      <c r="AA241" s="119"/>
      <c r="AB241" s="119"/>
      <c r="AC241" s="119"/>
      <c r="AD241" s="119"/>
      <c r="AE241" s="119"/>
      <c r="AF241" s="119"/>
      <c r="AG241" s="119"/>
    </row>
    <row r="242" spans="2:33" ht="16.5" customHeight="1" x14ac:dyDescent="0.15">
      <c r="B242" s="44"/>
      <c r="C242" s="94"/>
      <c r="D242" s="94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6"/>
      <c r="U242" s="119"/>
      <c r="V242" s="119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19"/>
      <c r="AG242" s="119"/>
    </row>
    <row r="243" spans="2:33" ht="16.5" customHeight="1" x14ac:dyDescent="0.15">
      <c r="B243" s="44"/>
      <c r="C243" s="94"/>
      <c r="D243" s="94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6"/>
      <c r="U243" s="119"/>
      <c r="V243" s="119"/>
      <c r="W243" s="119"/>
      <c r="X243" s="119"/>
      <c r="Y243" s="119"/>
      <c r="Z243" s="119"/>
      <c r="AA243" s="119"/>
      <c r="AB243" s="119"/>
      <c r="AC243" s="119"/>
      <c r="AD243" s="119"/>
      <c r="AE243" s="119"/>
      <c r="AF243" s="119"/>
      <c r="AG243" s="119"/>
    </row>
    <row r="244" spans="2:33" ht="16.5" customHeight="1" x14ac:dyDescent="0.15">
      <c r="B244" s="44"/>
      <c r="C244" s="94"/>
      <c r="D244" s="94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6"/>
      <c r="U244" s="119"/>
      <c r="V244" s="119"/>
      <c r="W244" s="119"/>
      <c r="X244" s="119"/>
      <c r="Y244" s="119"/>
      <c r="Z244" s="119"/>
      <c r="AA244" s="119"/>
      <c r="AB244" s="119"/>
      <c r="AC244" s="119"/>
      <c r="AD244" s="119"/>
      <c r="AE244" s="119"/>
      <c r="AF244" s="119"/>
      <c r="AG244" s="119"/>
    </row>
    <row r="245" spans="2:33" ht="16.5" customHeight="1" x14ac:dyDescent="0.15">
      <c r="B245" s="45"/>
      <c r="C245" s="97"/>
      <c r="D245" s="97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9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</row>
    <row r="247" spans="2:33" ht="16.5" customHeight="1" x14ac:dyDescent="0.15">
      <c r="B247" s="88" t="s">
        <v>118</v>
      </c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</row>
    <row r="248" spans="2:33" ht="16.5" customHeight="1" x14ac:dyDescent="0.15">
      <c r="B248" s="40">
        <v>7</v>
      </c>
      <c r="C248" s="34"/>
      <c r="D248" s="35"/>
      <c r="E248" s="104"/>
      <c r="F248" s="104"/>
      <c r="G248" s="105" t="e">
        <f>VALUE(CONCATENATE(E248,"/",VLOOKUP(D248,DATA!E4:F15,2),"/",C248))</f>
        <v>#N/A</v>
      </c>
      <c r="H248" s="105"/>
      <c r="I248" s="5"/>
      <c r="O248" s="6"/>
    </row>
    <row r="249" spans="2:33" ht="24" customHeight="1" x14ac:dyDescent="0.15"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U249" s="120" t="s">
        <v>87</v>
      </c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</row>
    <row r="251" spans="2:33" ht="16.5" customHeight="1" x14ac:dyDescent="0.15">
      <c r="B251" s="101" t="s">
        <v>88</v>
      </c>
      <c r="C251" s="101"/>
      <c r="D251" s="101"/>
      <c r="E251" s="101"/>
      <c r="F251" s="101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25"/>
      <c r="U251" s="119"/>
      <c r="V251" s="119"/>
      <c r="W251" s="119"/>
      <c r="X251" s="119"/>
      <c r="Y251" s="119"/>
      <c r="Z251" s="119"/>
      <c r="AA251" s="119"/>
      <c r="AB251" s="119"/>
      <c r="AC251" s="119"/>
      <c r="AD251" s="119"/>
      <c r="AE251" s="119"/>
      <c r="AF251" s="119"/>
      <c r="AG251" s="119"/>
    </row>
    <row r="252" spans="2:33" ht="16.5" customHeight="1" x14ac:dyDescent="0.15">
      <c r="B252" s="103" t="s">
        <v>115</v>
      </c>
      <c r="C252" s="103"/>
      <c r="D252" s="103"/>
      <c r="E252" s="103"/>
      <c r="F252" s="103"/>
      <c r="G252" s="103" t="s">
        <v>90</v>
      </c>
      <c r="H252" s="103"/>
      <c r="I252" s="36"/>
      <c r="J252" s="103" t="s">
        <v>116</v>
      </c>
      <c r="K252" s="103"/>
      <c r="L252" s="36"/>
      <c r="M252" s="103" t="s">
        <v>92</v>
      </c>
      <c r="N252" s="103"/>
      <c r="O252" s="103"/>
      <c r="P252" s="36"/>
      <c r="Q252" s="9"/>
      <c r="R252" s="9"/>
      <c r="S252" s="30"/>
      <c r="T252" s="27"/>
      <c r="U252" s="119"/>
      <c r="V252" s="119"/>
      <c r="W252" s="119"/>
      <c r="X252" s="119"/>
      <c r="Y252" s="119"/>
      <c r="Z252" s="119"/>
      <c r="AA252" s="119"/>
      <c r="AB252" s="119"/>
      <c r="AC252" s="119"/>
      <c r="AD252" s="119"/>
      <c r="AE252" s="119"/>
      <c r="AF252" s="119"/>
      <c r="AG252" s="119"/>
    </row>
    <row r="253" spans="2:33" ht="16.5" customHeight="1" x14ac:dyDescent="0.15">
      <c r="B253" s="103" t="s">
        <v>93</v>
      </c>
      <c r="C253" s="103"/>
      <c r="D253" s="103"/>
      <c r="E253" s="103"/>
      <c r="F253" s="103"/>
      <c r="G253" s="103" t="s">
        <v>94</v>
      </c>
      <c r="H253" s="103"/>
      <c r="I253" s="36"/>
      <c r="J253" s="103" t="s">
        <v>95</v>
      </c>
      <c r="K253" s="103"/>
      <c r="L253" s="36"/>
      <c r="M253" s="103" t="s">
        <v>96</v>
      </c>
      <c r="N253" s="103"/>
      <c r="O253" s="103"/>
      <c r="P253" s="36"/>
      <c r="Q253" s="9"/>
      <c r="R253" s="9"/>
      <c r="S253" s="30"/>
      <c r="T253" s="27"/>
      <c r="U253" s="119"/>
      <c r="V253" s="119"/>
      <c r="W253" s="119"/>
      <c r="X253" s="119"/>
      <c r="Y253" s="119"/>
      <c r="Z253" s="119"/>
      <c r="AA253" s="119"/>
      <c r="AB253" s="119"/>
      <c r="AC253" s="119"/>
      <c r="AD253" s="119"/>
      <c r="AE253" s="119"/>
      <c r="AF253" s="119"/>
      <c r="AG253" s="119"/>
    </row>
    <row r="254" spans="2:33" ht="16.5" customHeight="1" x14ac:dyDescent="0.15">
      <c r="B254" s="103" t="str">
        <f>'7'!$H$2</f>
        <v>Pick-up Hotel:</v>
      </c>
      <c r="C254" s="103"/>
      <c r="D254" s="103"/>
      <c r="E254" s="103"/>
      <c r="F254" s="103"/>
      <c r="G254" s="108" t="s">
        <v>67</v>
      </c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27"/>
      <c r="U254" s="119"/>
      <c r="V254" s="119"/>
      <c r="W254" s="119"/>
      <c r="X254" s="119"/>
      <c r="Y254" s="119"/>
      <c r="Z254" s="119"/>
      <c r="AA254" s="119"/>
      <c r="AB254" s="119"/>
      <c r="AC254" s="119"/>
      <c r="AD254" s="119"/>
      <c r="AE254" s="119"/>
      <c r="AF254" s="119"/>
      <c r="AG254" s="119"/>
    </row>
    <row r="255" spans="2:33" ht="16.5" customHeight="1" x14ac:dyDescent="0.15">
      <c r="B255" s="103" t="s">
        <v>97</v>
      </c>
      <c r="C255" s="103"/>
      <c r="D255" s="103"/>
      <c r="E255" s="103"/>
      <c r="F255" s="103"/>
      <c r="G255" s="118"/>
      <c r="H255" s="118"/>
      <c r="I255" s="24"/>
      <c r="J255" s="116" t="str">
        <f>IF('7'!$I$1=1,"Airplane ARR Time:","")</f>
        <v/>
      </c>
      <c r="K255" s="116"/>
      <c r="L255" s="116"/>
      <c r="M255" s="116"/>
      <c r="N255" s="121"/>
      <c r="O255" s="121"/>
      <c r="P255" s="122" t="str">
        <f>IF('7'!$I$1=1,"FL. No.:","")</f>
        <v/>
      </c>
      <c r="Q255" s="122"/>
      <c r="R255" s="114"/>
      <c r="S255" s="114"/>
      <c r="T255" s="27"/>
      <c r="U255" s="119"/>
      <c r="V255" s="119"/>
      <c r="W255" s="119"/>
      <c r="X255" s="119"/>
      <c r="Y255" s="119"/>
      <c r="Z255" s="119"/>
      <c r="AA255" s="119"/>
      <c r="AB255" s="119"/>
      <c r="AC255" s="119"/>
      <c r="AD255" s="119"/>
      <c r="AE255" s="119"/>
      <c r="AF255" s="119"/>
      <c r="AG255" s="119"/>
    </row>
    <row r="256" spans="2:33" ht="16.5" customHeight="1" x14ac:dyDescent="0.15">
      <c r="B256" s="103" t="s">
        <v>98</v>
      </c>
      <c r="C256" s="103"/>
      <c r="D256" s="103"/>
      <c r="E256" s="103"/>
      <c r="F256" s="103"/>
      <c r="G256" s="115"/>
      <c r="H256" s="115"/>
      <c r="I256" s="115"/>
      <c r="J256" s="24"/>
      <c r="K256" s="24"/>
      <c r="L256" s="24"/>
      <c r="M256" s="24"/>
      <c r="N256" s="24"/>
      <c r="O256" s="24"/>
      <c r="P256" s="116"/>
      <c r="Q256" s="116"/>
      <c r="R256" s="117"/>
      <c r="S256" s="117"/>
      <c r="T256" s="28"/>
      <c r="U256" s="119"/>
      <c r="V256" s="119"/>
      <c r="W256" s="119"/>
      <c r="X256" s="119"/>
      <c r="Y256" s="119"/>
      <c r="Z256" s="119"/>
      <c r="AA256" s="119"/>
      <c r="AB256" s="119"/>
      <c r="AC256" s="119"/>
      <c r="AD256" s="119"/>
      <c r="AE256" s="119"/>
      <c r="AF256" s="119"/>
      <c r="AG256" s="119"/>
    </row>
    <row r="257" spans="2:33" ht="16.5" customHeight="1" x14ac:dyDescent="0.15">
      <c r="B257" s="103" t="str">
        <f>'7'!$H$5</f>
        <v>Location of service end:</v>
      </c>
      <c r="C257" s="103"/>
      <c r="D257" s="103"/>
      <c r="E257" s="103"/>
      <c r="F257" s="103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27"/>
      <c r="U257" s="119"/>
      <c r="V257" s="119"/>
      <c r="W257" s="119"/>
      <c r="X257" s="119"/>
      <c r="Y257" s="119"/>
      <c r="Z257" s="119"/>
      <c r="AA257" s="119"/>
      <c r="AB257" s="119"/>
      <c r="AC257" s="119"/>
      <c r="AD257" s="119"/>
      <c r="AE257" s="119"/>
      <c r="AF257" s="119"/>
      <c r="AG257" s="119"/>
    </row>
    <row r="258" spans="2:33" ht="16.5" customHeight="1" x14ac:dyDescent="0.15">
      <c r="B258" s="109" t="s">
        <v>99</v>
      </c>
      <c r="C258" s="109"/>
      <c r="D258" s="109"/>
      <c r="E258" s="109"/>
      <c r="F258" s="109"/>
      <c r="G258" s="110">
        <f>G255+G256</f>
        <v>0</v>
      </c>
      <c r="H258" s="110"/>
      <c r="I258" s="31"/>
      <c r="J258" s="111" t="str">
        <f>IF('7'!$I$1=2,"Airplane DEP Time:","")</f>
        <v/>
      </c>
      <c r="K258" s="111"/>
      <c r="L258" s="111"/>
      <c r="M258" s="111"/>
      <c r="N258" s="112"/>
      <c r="O258" s="112"/>
      <c r="P258" s="111" t="str">
        <f>IF('7'!$I$1=2,"FL. No.:","")</f>
        <v/>
      </c>
      <c r="Q258" s="111"/>
      <c r="R258" s="113"/>
      <c r="S258" s="113"/>
      <c r="T258" s="27"/>
      <c r="U258" s="119"/>
      <c r="V258" s="119"/>
      <c r="W258" s="119"/>
      <c r="X258" s="119"/>
      <c r="Y258" s="119"/>
      <c r="Z258" s="119"/>
      <c r="AA258" s="119"/>
      <c r="AB258" s="119"/>
      <c r="AC258" s="119"/>
      <c r="AD258" s="119"/>
      <c r="AE258" s="119"/>
      <c r="AF258" s="119"/>
      <c r="AG258" s="119"/>
    </row>
    <row r="259" spans="2:33" ht="16.5" customHeight="1" x14ac:dyDescent="0.15">
      <c r="G259" s="26"/>
      <c r="H259" s="26"/>
      <c r="I259" s="26"/>
      <c r="J259" s="29"/>
      <c r="K259" s="26"/>
      <c r="P259" s="26"/>
      <c r="Q259" s="26"/>
      <c r="R259" s="26"/>
      <c r="S259" s="26"/>
      <c r="T259" s="26"/>
      <c r="U259" s="119"/>
      <c r="V259" s="119"/>
      <c r="W259" s="119"/>
      <c r="X259" s="119"/>
      <c r="Y259" s="119"/>
      <c r="Z259" s="119"/>
      <c r="AA259" s="119"/>
      <c r="AB259" s="119"/>
      <c r="AC259" s="119"/>
      <c r="AD259" s="119"/>
      <c r="AE259" s="119"/>
      <c r="AF259" s="119"/>
      <c r="AG259" s="119"/>
    </row>
    <row r="260" spans="2:33" ht="16.5" customHeight="1" x14ac:dyDescent="0.15">
      <c r="B260" s="8" t="s">
        <v>5</v>
      </c>
      <c r="C260" s="106" t="s">
        <v>117</v>
      </c>
      <c r="D260" s="106"/>
      <c r="E260" s="106" t="s">
        <v>2</v>
      </c>
      <c r="F260" s="106"/>
      <c r="G260" s="106"/>
      <c r="H260" s="106"/>
      <c r="I260" s="106"/>
      <c r="J260" s="106"/>
      <c r="K260" s="106"/>
      <c r="L260" s="107" t="s">
        <v>1</v>
      </c>
      <c r="M260" s="107"/>
      <c r="N260" s="107"/>
      <c r="O260" s="107"/>
      <c r="P260" s="107"/>
      <c r="Q260" s="107"/>
      <c r="R260" s="107"/>
      <c r="S260" s="107"/>
      <c r="U260" s="119"/>
      <c r="V260" s="119"/>
      <c r="W260" s="119"/>
      <c r="X260" s="119"/>
      <c r="Y260" s="119"/>
      <c r="Z260" s="119"/>
      <c r="AA260" s="119"/>
      <c r="AB260" s="119"/>
      <c r="AC260" s="119"/>
      <c r="AD260" s="119"/>
      <c r="AE260" s="119"/>
      <c r="AF260" s="119"/>
      <c r="AG260" s="119"/>
    </row>
    <row r="261" spans="2:33" ht="16.5" customHeight="1" x14ac:dyDescent="0.15">
      <c r="B261" s="38"/>
      <c r="C261" s="38"/>
      <c r="D261" s="39"/>
      <c r="E261" s="39"/>
      <c r="F261" s="39"/>
      <c r="G261" s="39"/>
      <c r="H261" s="39"/>
      <c r="I261" s="39"/>
      <c r="J261" s="39"/>
      <c r="K261" s="38"/>
      <c r="L261" s="37"/>
      <c r="M261" s="38"/>
      <c r="N261" s="38"/>
      <c r="O261" s="38"/>
      <c r="P261" s="38"/>
      <c r="Q261" s="38"/>
      <c r="R261" s="38"/>
      <c r="S261" s="38"/>
      <c r="U261" s="119"/>
      <c r="V261" s="119"/>
      <c r="W261" s="119"/>
      <c r="X261" s="119"/>
      <c r="Y261" s="119"/>
      <c r="Z261" s="119"/>
      <c r="AA261" s="119"/>
      <c r="AB261" s="119"/>
      <c r="AC261" s="119"/>
      <c r="AD261" s="119"/>
      <c r="AE261" s="119"/>
      <c r="AF261" s="119"/>
      <c r="AG261" s="119"/>
    </row>
    <row r="262" spans="2:33" ht="16.5" customHeight="1" x14ac:dyDescent="0.15">
      <c r="B262" s="44"/>
      <c r="C262" s="94"/>
      <c r="D262" s="94"/>
      <c r="E262" s="95"/>
      <c r="F262" s="95"/>
      <c r="G262" s="95"/>
      <c r="H262" s="95"/>
      <c r="I262" s="95"/>
      <c r="J262" s="95"/>
      <c r="K262" s="95"/>
      <c r="L262" s="100"/>
      <c r="M262" s="95"/>
      <c r="N262" s="95"/>
      <c r="O262" s="95"/>
      <c r="P262" s="95"/>
      <c r="Q262" s="95"/>
      <c r="R262" s="95"/>
      <c r="S262" s="96"/>
      <c r="U262" s="119"/>
      <c r="V262" s="119"/>
      <c r="W262" s="119"/>
      <c r="X262" s="119"/>
      <c r="Y262" s="119"/>
      <c r="Z262" s="119"/>
      <c r="AA262" s="119"/>
      <c r="AB262" s="119"/>
      <c r="AC262" s="119"/>
      <c r="AD262" s="119"/>
      <c r="AE262" s="119"/>
      <c r="AF262" s="119"/>
      <c r="AG262" s="119"/>
    </row>
    <row r="263" spans="2:33" ht="16.5" customHeight="1" x14ac:dyDescent="0.15">
      <c r="B263" s="44"/>
      <c r="C263" s="94"/>
      <c r="D263" s="94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6"/>
      <c r="U263" s="119"/>
      <c r="V263" s="119"/>
      <c r="W263" s="119"/>
      <c r="X263" s="119"/>
      <c r="Y263" s="119"/>
      <c r="Z263" s="119"/>
      <c r="AA263" s="119"/>
      <c r="AB263" s="119"/>
      <c r="AC263" s="119"/>
      <c r="AD263" s="119"/>
      <c r="AE263" s="119"/>
      <c r="AF263" s="119"/>
      <c r="AG263" s="119"/>
    </row>
    <row r="264" spans="2:33" ht="16.5" customHeight="1" x14ac:dyDescent="0.15">
      <c r="B264" s="44"/>
      <c r="C264" s="94"/>
      <c r="D264" s="94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6"/>
      <c r="U264" s="119"/>
      <c r="V264" s="119"/>
      <c r="W264" s="119"/>
      <c r="X264" s="119"/>
      <c r="Y264" s="119"/>
      <c r="Z264" s="119"/>
      <c r="AA264" s="119"/>
      <c r="AB264" s="119"/>
      <c r="AC264" s="119"/>
      <c r="AD264" s="119"/>
      <c r="AE264" s="119"/>
      <c r="AF264" s="119"/>
      <c r="AG264" s="119"/>
    </row>
    <row r="265" spans="2:33" ht="16.5" customHeight="1" x14ac:dyDescent="0.15">
      <c r="B265" s="44"/>
      <c r="C265" s="94"/>
      <c r="D265" s="94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6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</row>
    <row r="266" spans="2:33" ht="16.5" customHeight="1" x14ac:dyDescent="0.15">
      <c r="B266" s="44"/>
      <c r="C266" s="94"/>
      <c r="D266" s="94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6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</row>
    <row r="267" spans="2:33" ht="16.5" customHeight="1" x14ac:dyDescent="0.15">
      <c r="B267" s="44"/>
      <c r="C267" s="94"/>
      <c r="D267" s="94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6"/>
      <c r="U267" s="119"/>
      <c r="V267" s="119"/>
      <c r="W267" s="119"/>
      <c r="X267" s="119"/>
      <c r="Y267" s="119"/>
      <c r="Z267" s="119"/>
      <c r="AA267" s="119"/>
      <c r="AB267" s="119"/>
      <c r="AC267" s="119"/>
      <c r="AD267" s="119"/>
      <c r="AE267" s="119"/>
      <c r="AF267" s="119"/>
      <c r="AG267" s="119"/>
    </row>
    <row r="268" spans="2:33" ht="16.5" customHeight="1" x14ac:dyDescent="0.15">
      <c r="B268" s="44"/>
      <c r="C268" s="94"/>
      <c r="D268" s="94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6"/>
      <c r="U268" s="119"/>
      <c r="V268" s="119"/>
      <c r="W268" s="119"/>
      <c r="X268" s="119"/>
      <c r="Y268" s="119"/>
      <c r="Z268" s="119"/>
      <c r="AA268" s="119"/>
      <c r="AB268" s="119"/>
      <c r="AC268" s="119"/>
      <c r="AD268" s="119"/>
      <c r="AE268" s="119"/>
      <c r="AF268" s="119"/>
      <c r="AG268" s="119"/>
    </row>
    <row r="269" spans="2:33" ht="16.5" customHeight="1" x14ac:dyDescent="0.15">
      <c r="B269" s="44"/>
      <c r="C269" s="94"/>
      <c r="D269" s="94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6"/>
      <c r="U269" s="119"/>
      <c r="V269" s="119"/>
      <c r="W269" s="119"/>
      <c r="X269" s="119"/>
      <c r="Y269" s="119"/>
      <c r="Z269" s="119"/>
      <c r="AA269" s="119"/>
      <c r="AB269" s="119"/>
      <c r="AC269" s="119"/>
      <c r="AD269" s="119"/>
      <c r="AE269" s="119"/>
      <c r="AF269" s="119"/>
      <c r="AG269" s="119"/>
    </row>
    <row r="270" spans="2:33" ht="16.5" customHeight="1" x14ac:dyDescent="0.15">
      <c r="B270" s="44"/>
      <c r="C270" s="94"/>
      <c r="D270" s="94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6"/>
      <c r="U270" s="119"/>
      <c r="V270" s="119"/>
      <c r="W270" s="119"/>
      <c r="X270" s="119"/>
      <c r="Y270" s="119"/>
      <c r="Z270" s="119"/>
      <c r="AA270" s="119"/>
      <c r="AB270" s="119"/>
      <c r="AC270" s="119"/>
      <c r="AD270" s="119"/>
      <c r="AE270" s="119"/>
      <c r="AF270" s="119"/>
      <c r="AG270" s="119"/>
    </row>
    <row r="271" spans="2:33" ht="16.5" customHeight="1" x14ac:dyDescent="0.15">
      <c r="B271" s="44"/>
      <c r="C271" s="94"/>
      <c r="D271" s="94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6"/>
      <c r="U271" s="119"/>
      <c r="V271" s="119"/>
      <c r="W271" s="119"/>
      <c r="X271" s="119"/>
      <c r="Y271" s="119"/>
      <c r="Z271" s="119"/>
      <c r="AA271" s="119"/>
      <c r="AB271" s="119"/>
      <c r="AC271" s="119"/>
      <c r="AD271" s="119"/>
      <c r="AE271" s="119"/>
      <c r="AF271" s="119"/>
      <c r="AG271" s="119"/>
    </row>
    <row r="272" spans="2:33" ht="16.5" customHeight="1" x14ac:dyDescent="0.15">
      <c r="B272" s="44"/>
      <c r="C272" s="94"/>
      <c r="D272" s="94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6"/>
      <c r="U272" s="119"/>
      <c r="V272" s="119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9"/>
    </row>
    <row r="273" spans="2:33" ht="16.5" customHeight="1" x14ac:dyDescent="0.15">
      <c r="B273" s="44"/>
      <c r="C273" s="94"/>
      <c r="D273" s="94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6"/>
      <c r="U273" s="119"/>
      <c r="V273" s="119"/>
      <c r="W273" s="119"/>
      <c r="X273" s="119"/>
      <c r="Y273" s="119"/>
      <c r="Z273" s="119"/>
      <c r="AA273" s="119"/>
      <c r="AB273" s="119"/>
      <c r="AC273" s="119"/>
      <c r="AD273" s="119"/>
      <c r="AE273" s="119"/>
      <c r="AF273" s="119"/>
      <c r="AG273" s="119"/>
    </row>
    <row r="274" spans="2:33" ht="16.5" customHeight="1" x14ac:dyDescent="0.15">
      <c r="B274" s="44"/>
      <c r="C274" s="94"/>
      <c r="D274" s="94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6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19"/>
    </row>
    <row r="275" spans="2:33" ht="16.5" customHeight="1" x14ac:dyDescent="0.15">
      <c r="B275" s="44"/>
      <c r="C275" s="94"/>
      <c r="D275" s="94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6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</row>
    <row r="276" spans="2:33" ht="16.5" customHeight="1" x14ac:dyDescent="0.15">
      <c r="B276" s="44"/>
      <c r="C276" s="94"/>
      <c r="D276" s="94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6"/>
      <c r="U276" s="119"/>
      <c r="V276" s="119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19"/>
    </row>
    <row r="277" spans="2:33" ht="16.5" customHeight="1" x14ac:dyDescent="0.15">
      <c r="B277" s="44"/>
      <c r="C277" s="94"/>
      <c r="D277" s="94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6"/>
      <c r="U277" s="119"/>
      <c r="V277" s="119"/>
      <c r="W277" s="11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19"/>
    </row>
    <row r="278" spans="2:33" ht="16.5" customHeight="1" x14ac:dyDescent="0.15">
      <c r="B278" s="44"/>
      <c r="C278" s="94"/>
      <c r="D278" s="94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6"/>
      <c r="U278" s="119"/>
      <c r="V278" s="119"/>
      <c r="W278" s="119"/>
      <c r="X278" s="119"/>
      <c r="Y278" s="119"/>
      <c r="Z278" s="119"/>
      <c r="AA278" s="119"/>
      <c r="AB278" s="119"/>
      <c r="AC278" s="119"/>
      <c r="AD278" s="119"/>
      <c r="AE278" s="119"/>
      <c r="AF278" s="119"/>
      <c r="AG278" s="119"/>
    </row>
    <row r="279" spans="2:33" ht="16.5" customHeight="1" x14ac:dyDescent="0.15">
      <c r="B279" s="44"/>
      <c r="C279" s="94"/>
      <c r="D279" s="94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6"/>
      <c r="U279" s="119"/>
      <c r="V279" s="119"/>
      <c r="W279" s="119"/>
      <c r="X279" s="119"/>
      <c r="Y279" s="119"/>
      <c r="Z279" s="119"/>
      <c r="AA279" s="119"/>
      <c r="AB279" s="119"/>
      <c r="AC279" s="119"/>
      <c r="AD279" s="119"/>
      <c r="AE279" s="119"/>
      <c r="AF279" s="119"/>
      <c r="AG279" s="119"/>
    </row>
    <row r="280" spans="2:33" ht="16.5" customHeight="1" x14ac:dyDescent="0.15">
      <c r="B280" s="45"/>
      <c r="C280" s="97"/>
      <c r="D280" s="97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9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</row>
    <row r="282" spans="2:33" ht="16.5" customHeight="1" x14ac:dyDescent="0.15">
      <c r="B282" s="124" t="s">
        <v>86</v>
      </c>
      <c r="C282" s="124"/>
      <c r="D282" s="124"/>
      <c r="E282" s="124"/>
      <c r="F282" s="124"/>
      <c r="G282" s="124"/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4"/>
      <c r="AB282" s="124"/>
      <c r="AC282" s="124"/>
      <c r="AD282" s="124"/>
      <c r="AE282" s="124"/>
      <c r="AF282" s="124"/>
      <c r="AG282" s="124"/>
    </row>
    <row r="283" spans="2:33" ht="16.5" customHeight="1" x14ac:dyDescent="0.15">
      <c r="B283" s="124"/>
      <c r="C283" s="124"/>
      <c r="D283" s="124"/>
      <c r="E283" s="124"/>
      <c r="F283" s="124"/>
      <c r="G283" s="124"/>
      <c r="H283" s="124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  <c r="AA283" s="124"/>
      <c r="AB283" s="124"/>
      <c r="AC283" s="124"/>
      <c r="AD283" s="124"/>
      <c r="AE283" s="124"/>
      <c r="AF283" s="124"/>
      <c r="AG283" s="124"/>
    </row>
    <row r="284" spans="2:33" ht="16.5" customHeight="1" x14ac:dyDescent="0.15">
      <c r="B284" s="124"/>
      <c r="C284" s="124"/>
      <c r="D284" s="124"/>
      <c r="E284" s="124"/>
      <c r="F284" s="124"/>
      <c r="G284" s="124"/>
      <c r="H284" s="124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  <c r="AB284" s="124"/>
      <c r="AC284" s="124"/>
      <c r="AD284" s="124"/>
      <c r="AE284" s="124"/>
      <c r="AF284" s="124"/>
      <c r="AG284" s="124"/>
    </row>
    <row r="285" spans="2:33" ht="16.5" customHeight="1" x14ac:dyDescent="0.15">
      <c r="B285" s="124"/>
      <c r="C285" s="124"/>
      <c r="D285" s="124"/>
      <c r="E285" s="124"/>
      <c r="F285" s="124"/>
      <c r="G285" s="124"/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  <c r="AD285" s="124"/>
      <c r="AE285" s="124"/>
      <c r="AF285" s="124"/>
      <c r="AG285" s="124"/>
    </row>
  </sheetData>
  <sheetProtection sheet="1" objects="1" scenarios="1"/>
  <dataConsolidate/>
  <mergeCells count="941">
    <mergeCell ref="G38:H38"/>
    <mergeCell ref="E38:F38"/>
    <mergeCell ref="B41:F41"/>
    <mergeCell ref="R48:S48"/>
    <mergeCell ref="M42:O42"/>
    <mergeCell ref="G43:H43"/>
    <mergeCell ref="J43:K43"/>
    <mergeCell ref="M43:O43"/>
    <mergeCell ref="B39:S39"/>
    <mergeCell ref="B42:F42"/>
    <mergeCell ref="B43:F43"/>
    <mergeCell ref="B44:F44"/>
    <mergeCell ref="B45:F45"/>
    <mergeCell ref="B46:F46"/>
    <mergeCell ref="B47:F47"/>
    <mergeCell ref="B48:F48"/>
    <mergeCell ref="G41:S41"/>
    <mergeCell ref="G42:H42"/>
    <mergeCell ref="J42:K42"/>
    <mergeCell ref="G73:H73"/>
    <mergeCell ref="B74:S74"/>
    <mergeCell ref="U74:AG74"/>
    <mergeCell ref="B76:F76"/>
    <mergeCell ref="G76:S76"/>
    <mergeCell ref="U76:AG76"/>
    <mergeCell ref="U39:AG39"/>
    <mergeCell ref="G46:I46"/>
    <mergeCell ref="J45:M45"/>
    <mergeCell ref="N45:O45"/>
    <mergeCell ref="P45:Q45"/>
    <mergeCell ref="P46:Q46"/>
    <mergeCell ref="R46:S46"/>
    <mergeCell ref="R45:S45"/>
    <mergeCell ref="G44:S44"/>
    <mergeCell ref="G47:S47"/>
    <mergeCell ref="G48:H48"/>
    <mergeCell ref="G45:H45"/>
    <mergeCell ref="C50:D50"/>
    <mergeCell ref="L50:S50"/>
    <mergeCell ref="E50:K50"/>
    <mergeCell ref="J48:M48"/>
    <mergeCell ref="N48:O48"/>
    <mergeCell ref="P48:Q48"/>
    <mergeCell ref="B82:F82"/>
    <mergeCell ref="G82:S82"/>
    <mergeCell ref="B79:F79"/>
    <mergeCell ref="G79:S79"/>
    <mergeCell ref="B80:F80"/>
    <mergeCell ref="G80:H80"/>
    <mergeCell ref="J80:M80"/>
    <mergeCell ref="N80:O80"/>
    <mergeCell ref="P80:Q80"/>
    <mergeCell ref="R80:S80"/>
    <mergeCell ref="R83:S83"/>
    <mergeCell ref="C85:D85"/>
    <mergeCell ref="E85:K85"/>
    <mergeCell ref="L85:S85"/>
    <mergeCell ref="E108:F108"/>
    <mergeCell ref="G108:H108"/>
    <mergeCell ref="C92:D92"/>
    <mergeCell ref="E92:K92"/>
    <mergeCell ref="L92:S92"/>
    <mergeCell ref="C93:D93"/>
    <mergeCell ref="E93:K93"/>
    <mergeCell ref="L93:S93"/>
    <mergeCell ref="C94:D94"/>
    <mergeCell ref="E94:K94"/>
    <mergeCell ref="L94:S94"/>
    <mergeCell ref="C95:D95"/>
    <mergeCell ref="B83:F83"/>
    <mergeCell ref="G83:H83"/>
    <mergeCell ref="J83:M83"/>
    <mergeCell ref="N83:O83"/>
    <mergeCell ref="P83:Q83"/>
    <mergeCell ref="E95:K95"/>
    <mergeCell ref="L95:S95"/>
    <mergeCell ref="C96:D96"/>
    <mergeCell ref="B109:S109"/>
    <mergeCell ref="U109:AG109"/>
    <mergeCell ref="B111:F111"/>
    <mergeCell ref="G111:S111"/>
    <mergeCell ref="B112:F112"/>
    <mergeCell ref="G112:H112"/>
    <mergeCell ref="J112:K112"/>
    <mergeCell ref="M112:O112"/>
    <mergeCell ref="U113:AG113"/>
    <mergeCell ref="J115:M115"/>
    <mergeCell ref="N115:O115"/>
    <mergeCell ref="P115:Q115"/>
    <mergeCell ref="B113:F113"/>
    <mergeCell ref="G113:H113"/>
    <mergeCell ref="J113:K113"/>
    <mergeCell ref="M113:O113"/>
    <mergeCell ref="B114:F114"/>
    <mergeCell ref="G114:S114"/>
    <mergeCell ref="E143:F143"/>
    <mergeCell ref="G143:H143"/>
    <mergeCell ref="C123:D123"/>
    <mergeCell ref="E123:K123"/>
    <mergeCell ref="L123:S123"/>
    <mergeCell ref="C124:D124"/>
    <mergeCell ref="E124:K124"/>
    <mergeCell ref="L124:S124"/>
    <mergeCell ref="C125:D125"/>
    <mergeCell ref="E125:K125"/>
    <mergeCell ref="L125:S125"/>
    <mergeCell ref="C126:D126"/>
    <mergeCell ref="E126:K126"/>
    <mergeCell ref="L126:S126"/>
    <mergeCell ref="C127:D127"/>
    <mergeCell ref="E127:K127"/>
    <mergeCell ref="L127:S127"/>
    <mergeCell ref="C128:D128"/>
    <mergeCell ref="E128:K128"/>
    <mergeCell ref="L128:S128"/>
    <mergeCell ref="C131:D131"/>
    <mergeCell ref="E131:K131"/>
    <mergeCell ref="L131:S131"/>
    <mergeCell ref="C132:D132"/>
    <mergeCell ref="B148:F148"/>
    <mergeCell ref="G148:H148"/>
    <mergeCell ref="J148:K148"/>
    <mergeCell ref="M148:O148"/>
    <mergeCell ref="B149:F149"/>
    <mergeCell ref="G149:S149"/>
    <mergeCell ref="B144:S144"/>
    <mergeCell ref="U144:AG144"/>
    <mergeCell ref="B146:F146"/>
    <mergeCell ref="G146:S146"/>
    <mergeCell ref="B147:F147"/>
    <mergeCell ref="G147:H147"/>
    <mergeCell ref="J147:K147"/>
    <mergeCell ref="M147:O147"/>
    <mergeCell ref="U149:AG149"/>
    <mergeCell ref="B152:F152"/>
    <mergeCell ref="G152:S152"/>
    <mergeCell ref="B153:F153"/>
    <mergeCell ref="G153:H153"/>
    <mergeCell ref="J153:M153"/>
    <mergeCell ref="N153:O153"/>
    <mergeCell ref="P153:Q153"/>
    <mergeCell ref="R153:S153"/>
    <mergeCell ref="R150:S150"/>
    <mergeCell ref="B151:F151"/>
    <mergeCell ref="G151:I151"/>
    <mergeCell ref="P151:Q151"/>
    <mergeCell ref="R151:S151"/>
    <mergeCell ref="B150:F150"/>
    <mergeCell ref="G150:H150"/>
    <mergeCell ref="J150:M150"/>
    <mergeCell ref="N150:O150"/>
    <mergeCell ref="P150:Q150"/>
    <mergeCell ref="C155:D155"/>
    <mergeCell ref="E155:K155"/>
    <mergeCell ref="L155:S155"/>
    <mergeCell ref="E178:F178"/>
    <mergeCell ref="G178:H178"/>
    <mergeCell ref="C157:D157"/>
    <mergeCell ref="E157:K157"/>
    <mergeCell ref="L157:S157"/>
    <mergeCell ref="C158:D158"/>
    <mergeCell ref="E158:K158"/>
    <mergeCell ref="L158:S158"/>
    <mergeCell ref="C159:D159"/>
    <mergeCell ref="E159:K159"/>
    <mergeCell ref="L159:S159"/>
    <mergeCell ref="C160:D160"/>
    <mergeCell ref="E160:K160"/>
    <mergeCell ref="C163:D163"/>
    <mergeCell ref="E163:K163"/>
    <mergeCell ref="L163:S163"/>
    <mergeCell ref="C164:D164"/>
    <mergeCell ref="E164:K164"/>
    <mergeCell ref="L164:S164"/>
    <mergeCell ref="L160:S160"/>
    <mergeCell ref="C161:D161"/>
    <mergeCell ref="B183:F183"/>
    <mergeCell ref="G183:H183"/>
    <mergeCell ref="J183:K183"/>
    <mergeCell ref="M183:O183"/>
    <mergeCell ref="B184:F184"/>
    <mergeCell ref="G184:S184"/>
    <mergeCell ref="B179:S179"/>
    <mergeCell ref="U179:AG179"/>
    <mergeCell ref="B181:F181"/>
    <mergeCell ref="G181:S181"/>
    <mergeCell ref="B182:F182"/>
    <mergeCell ref="G182:H182"/>
    <mergeCell ref="J182:K182"/>
    <mergeCell ref="M182:O182"/>
    <mergeCell ref="B186:F186"/>
    <mergeCell ref="G186:I186"/>
    <mergeCell ref="P186:Q186"/>
    <mergeCell ref="R186:S186"/>
    <mergeCell ref="B185:F185"/>
    <mergeCell ref="G185:H185"/>
    <mergeCell ref="J185:M185"/>
    <mergeCell ref="N185:O185"/>
    <mergeCell ref="P185:Q185"/>
    <mergeCell ref="E213:F213"/>
    <mergeCell ref="G213:H213"/>
    <mergeCell ref="C193:D193"/>
    <mergeCell ref="E193:K193"/>
    <mergeCell ref="L193:S193"/>
    <mergeCell ref="C194:D194"/>
    <mergeCell ref="E194:K194"/>
    <mergeCell ref="L194:S194"/>
    <mergeCell ref="C195:D195"/>
    <mergeCell ref="E195:K195"/>
    <mergeCell ref="L195:S195"/>
    <mergeCell ref="C196:D196"/>
    <mergeCell ref="E196:K196"/>
    <mergeCell ref="C199:D199"/>
    <mergeCell ref="E199:K199"/>
    <mergeCell ref="L199:S199"/>
    <mergeCell ref="C200:D200"/>
    <mergeCell ref="E200:K200"/>
    <mergeCell ref="L200:S200"/>
    <mergeCell ref="L196:S196"/>
    <mergeCell ref="C197:D197"/>
    <mergeCell ref="E197:K197"/>
    <mergeCell ref="L197:S197"/>
    <mergeCell ref="C198:D198"/>
    <mergeCell ref="B218:F218"/>
    <mergeCell ref="G218:H218"/>
    <mergeCell ref="J218:K218"/>
    <mergeCell ref="M218:O218"/>
    <mergeCell ref="B219:F219"/>
    <mergeCell ref="G219:S219"/>
    <mergeCell ref="B214:S214"/>
    <mergeCell ref="U214:AG214"/>
    <mergeCell ref="B216:F216"/>
    <mergeCell ref="G216:S216"/>
    <mergeCell ref="B217:F217"/>
    <mergeCell ref="G217:H217"/>
    <mergeCell ref="J217:K217"/>
    <mergeCell ref="M217:O217"/>
    <mergeCell ref="U216:AG216"/>
    <mergeCell ref="U217:AG217"/>
    <mergeCell ref="R220:S220"/>
    <mergeCell ref="B221:F221"/>
    <mergeCell ref="G221:I221"/>
    <mergeCell ref="P221:Q221"/>
    <mergeCell ref="R221:S221"/>
    <mergeCell ref="B220:F220"/>
    <mergeCell ref="G220:H220"/>
    <mergeCell ref="J220:M220"/>
    <mergeCell ref="N220:O220"/>
    <mergeCell ref="P220:Q220"/>
    <mergeCell ref="C230:D230"/>
    <mergeCell ref="E230:K230"/>
    <mergeCell ref="B222:F222"/>
    <mergeCell ref="G222:S222"/>
    <mergeCell ref="B223:F223"/>
    <mergeCell ref="G223:H223"/>
    <mergeCell ref="J223:M223"/>
    <mergeCell ref="N223:O223"/>
    <mergeCell ref="P223:Q223"/>
    <mergeCell ref="R223:S223"/>
    <mergeCell ref="L230:S230"/>
    <mergeCell ref="B282:AG285"/>
    <mergeCell ref="U41:AG41"/>
    <mergeCell ref="U42:AG42"/>
    <mergeCell ref="U43:AG43"/>
    <mergeCell ref="U44:AG44"/>
    <mergeCell ref="U45:AG45"/>
    <mergeCell ref="U46:AG46"/>
    <mergeCell ref="U47:AG47"/>
    <mergeCell ref="U48:AG48"/>
    <mergeCell ref="U49:AG49"/>
    <mergeCell ref="U50:AG50"/>
    <mergeCell ref="U51:AG51"/>
    <mergeCell ref="U52:AG52"/>
    <mergeCell ref="B257:F257"/>
    <mergeCell ref="G257:S257"/>
    <mergeCell ref="B258:F258"/>
    <mergeCell ref="G258:H258"/>
    <mergeCell ref="J258:M258"/>
    <mergeCell ref="N258:O258"/>
    <mergeCell ref="P258:Q258"/>
    <mergeCell ref="R258:S258"/>
    <mergeCell ref="R255:S255"/>
    <mergeCell ref="B256:F256"/>
    <mergeCell ref="G256:I256"/>
    <mergeCell ref="U61:AG61"/>
    <mergeCell ref="U62:AG62"/>
    <mergeCell ref="U53:AG53"/>
    <mergeCell ref="U54:AG54"/>
    <mergeCell ref="U55:AG55"/>
    <mergeCell ref="U56:AG56"/>
    <mergeCell ref="U57:AG57"/>
    <mergeCell ref="C260:D260"/>
    <mergeCell ref="E260:K260"/>
    <mergeCell ref="L260:S260"/>
    <mergeCell ref="P256:Q256"/>
    <mergeCell ref="R256:S256"/>
    <mergeCell ref="B255:F255"/>
    <mergeCell ref="G255:H255"/>
    <mergeCell ref="J255:M255"/>
    <mergeCell ref="N255:O255"/>
    <mergeCell ref="P255:Q255"/>
    <mergeCell ref="B253:F253"/>
    <mergeCell ref="G253:H253"/>
    <mergeCell ref="J253:K253"/>
    <mergeCell ref="M253:O253"/>
    <mergeCell ref="B254:F254"/>
    <mergeCell ref="G254:S254"/>
    <mergeCell ref="B249:S249"/>
    <mergeCell ref="U68:AG68"/>
    <mergeCell ref="U69:AG69"/>
    <mergeCell ref="C52:D52"/>
    <mergeCell ref="E52:K52"/>
    <mergeCell ref="L52:S52"/>
    <mergeCell ref="C53:D53"/>
    <mergeCell ref="E53:K53"/>
    <mergeCell ref="L53:S53"/>
    <mergeCell ref="C54:D54"/>
    <mergeCell ref="E54:K54"/>
    <mergeCell ref="L54:S54"/>
    <mergeCell ref="C55:D55"/>
    <mergeCell ref="E55:K55"/>
    <mergeCell ref="L55:S55"/>
    <mergeCell ref="C56:D56"/>
    <mergeCell ref="E56:K56"/>
    <mergeCell ref="U63:AG63"/>
    <mergeCell ref="U64:AG64"/>
    <mergeCell ref="U65:AG65"/>
    <mergeCell ref="U66:AG66"/>
    <mergeCell ref="U67:AG67"/>
    <mergeCell ref="U58:AG58"/>
    <mergeCell ref="U59:AG59"/>
    <mergeCell ref="U60:AG60"/>
    <mergeCell ref="C59:D59"/>
    <mergeCell ref="E59:K59"/>
    <mergeCell ref="L59:S59"/>
    <mergeCell ref="C60:D60"/>
    <mergeCell ref="E60:K60"/>
    <mergeCell ref="L60:S60"/>
    <mergeCell ref="L56:S56"/>
    <mergeCell ref="C57:D57"/>
    <mergeCell ref="E57:K57"/>
    <mergeCell ref="L57:S57"/>
    <mergeCell ref="C58:D58"/>
    <mergeCell ref="E58:K58"/>
    <mergeCell ref="L58:S58"/>
    <mergeCell ref="C63:D63"/>
    <mergeCell ref="E63:K63"/>
    <mergeCell ref="L63:S63"/>
    <mergeCell ref="C64:D64"/>
    <mergeCell ref="E64:K64"/>
    <mergeCell ref="L64:S64"/>
    <mergeCell ref="C61:D61"/>
    <mergeCell ref="E61:K61"/>
    <mergeCell ref="L61:S61"/>
    <mergeCell ref="C62:D62"/>
    <mergeCell ref="E62:K62"/>
    <mergeCell ref="L62:S62"/>
    <mergeCell ref="C67:D67"/>
    <mergeCell ref="E67:K67"/>
    <mergeCell ref="L67:S67"/>
    <mergeCell ref="C68:D68"/>
    <mergeCell ref="E68:K68"/>
    <mergeCell ref="L68:S68"/>
    <mergeCell ref="C65:D65"/>
    <mergeCell ref="E65:K65"/>
    <mergeCell ref="L65:S65"/>
    <mergeCell ref="C66:D66"/>
    <mergeCell ref="E66:K66"/>
    <mergeCell ref="L66:S66"/>
    <mergeCell ref="U77:AG77"/>
    <mergeCell ref="U78:AG78"/>
    <mergeCell ref="U79:AG79"/>
    <mergeCell ref="U80:AG80"/>
    <mergeCell ref="U81:AG81"/>
    <mergeCell ref="C69:D69"/>
    <mergeCell ref="E69:K69"/>
    <mergeCell ref="L69:S69"/>
    <mergeCell ref="C70:D70"/>
    <mergeCell ref="E70:K70"/>
    <mergeCell ref="L70:S70"/>
    <mergeCell ref="B81:F81"/>
    <mergeCell ref="G81:I81"/>
    <mergeCell ref="P81:Q81"/>
    <mergeCell ref="R81:S81"/>
    <mergeCell ref="B77:F77"/>
    <mergeCell ref="G77:H77"/>
    <mergeCell ref="J77:K77"/>
    <mergeCell ref="M77:O77"/>
    <mergeCell ref="B78:F78"/>
    <mergeCell ref="G78:H78"/>
    <mergeCell ref="J78:K78"/>
    <mergeCell ref="M78:O78"/>
    <mergeCell ref="E73:F73"/>
    <mergeCell ref="U87:AG87"/>
    <mergeCell ref="U88:AG88"/>
    <mergeCell ref="U89:AG89"/>
    <mergeCell ref="U90:AG90"/>
    <mergeCell ref="U91:AG91"/>
    <mergeCell ref="U82:AG82"/>
    <mergeCell ref="U83:AG83"/>
    <mergeCell ref="U84:AG84"/>
    <mergeCell ref="U85:AG85"/>
    <mergeCell ref="U86:AG86"/>
    <mergeCell ref="U97:AG97"/>
    <mergeCell ref="U98:AG98"/>
    <mergeCell ref="U99:AG99"/>
    <mergeCell ref="U100:AG100"/>
    <mergeCell ref="U101:AG101"/>
    <mergeCell ref="U92:AG92"/>
    <mergeCell ref="U93:AG93"/>
    <mergeCell ref="U94:AG94"/>
    <mergeCell ref="U95:AG95"/>
    <mergeCell ref="U96:AG96"/>
    <mergeCell ref="U115:AG115"/>
    <mergeCell ref="U116:AG116"/>
    <mergeCell ref="U117:AG117"/>
    <mergeCell ref="U102:AG102"/>
    <mergeCell ref="U103:AG103"/>
    <mergeCell ref="U104:AG104"/>
    <mergeCell ref="U111:AG111"/>
    <mergeCell ref="U112:AG112"/>
    <mergeCell ref="U123:AG123"/>
    <mergeCell ref="U114:AG114"/>
    <mergeCell ref="U124:AG124"/>
    <mergeCell ref="U125:AG125"/>
    <mergeCell ref="U126:AG126"/>
    <mergeCell ref="U127:AG127"/>
    <mergeCell ref="U118:AG118"/>
    <mergeCell ref="U119:AG119"/>
    <mergeCell ref="U120:AG120"/>
    <mergeCell ref="U121:AG121"/>
    <mergeCell ref="U122:AG122"/>
    <mergeCell ref="U133:AG133"/>
    <mergeCell ref="U134:AG134"/>
    <mergeCell ref="U135:AG135"/>
    <mergeCell ref="U136:AG136"/>
    <mergeCell ref="U137:AG137"/>
    <mergeCell ref="U128:AG128"/>
    <mergeCell ref="U129:AG129"/>
    <mergeCell ref="U130:AG130"/>
    <mergeCell ref="U131:AG131"/>
    <mergeCell ref="U132:AG132"/>
    <mergeCell ref="U150:AG150"/>
    <mergeCell ref="U151:AG151"/>
    <mergeCell ref="U152:AG152"/>
    <mergeCell ref="U153:AG153"/>
    <mergeCell ref="U138:AG138"/>
    <mergeCell ref="U139:AG139"/>
    <mergeCell ref="U146:AG146"/>
    <mergeCell ref="U147:AG147"/>
    <mergeCell ref="U148:AG148"/>
    <mergeCell ref="U159:AG159"/>
    <mergeCell ref="U160:AG160"/>
    <mergeCell ref="U161:AG161"/>
    <mergeCell ref="U162:AG162"/>
    <mergeCell ref="U163:AG163"/>
    <mergeCell ref="U154:AG154"/>
    <mergeCell ref="U155:AG155"/>
    <mergeCell ref="U156:AG156"/>
    <mergeCell ref="U157:AG157"/>
    <mergeCell ref="U158:AG158"/>
    <mergeCell ref="U169:AG169"/>
    <mergeCell ref="U170:AG170"/>
    <mergeCell ref="U171:AG171"/>
    <mergeCell ref="U172:AG172"/>
    <mergeCell ref="U173:AG173"/>
    <mergeCell ref="U164:AG164"/>
    <mergeCell ref="U165:AG165"/>
    <mergeCell ref="U166:AG166"/>
    <mergeCell ref="U167:AG167"/>
    <mergeCell ref="U168:AG168"/>
    <mergeCell ref="U185:AG185"/>
    <mergeCell ref="U186:AG186"/>
    <mergeCell ref="U187:AG187"/>
    <mergeCell ref="U188:AG188"/>
    <mergeCell ref="U189:AG189"/>
    <mergeCell ref="U174:AG174"/>
    <mergeCell ref="U181:AG181"/>
    <mergeCell ref="U182:AG182"/>
    <mergeCell ref="U183:AG183"/>
    <mergeCell ref="U184:AG184"/>
    <mergeCell ref="U195:AG195"/>
    <mergeCell ref="U196:AG196"/>
    <mergeCell ref="U197:AG197"/>
    <mergeCell ref="U198:AG198"/>
    <mergeCell ref="U199:AG199"/>
    <mergeCell ref="U190:AG190"/>
    <mergeCell ref="U191:AG191"/>
    <mergeCell ref="U192:AG192"/>
    <mergeCell ref="U193:AG193"/>
    <mergeCell ref="U194:AG194"/>
    <mergeCell ref="U205:AG205"/>
    <mergeCell ref="U206:AG206"/>
    <mergeCell ref="U207:AG207"/>
    <mergeCell ref="U208:AG208"/>
    <mergeCell ref="U209:AG209"/>
    <mergeCell ref="U200:AG200"/>
    <mergeCell ref="U201:AG201"/>
    <mergeCell ref="U202:AG202"/>
    <mergeCell ref="U203:AG203"/>
    <mergeCell ref="U204:AG204"/>
    <mergeCell ref="U223:AG223"/>
    <mergeCell ref="U224:AG224"/>
    <mergeCell ref="U225:AG225"/>
    <mergeCell ref="U226:AG226"/>
    <mergeCell ref="U227:AG227"/>
    <mergeCell ref="U218:AG218"/>
    <mergeCell ref="U219:AG219"/>
    <mergeCell ref="U220:AG220"/>
    <mergeCell ref="U221:AG221"/>
    <mergeCell ref="U222:AG222"/>
    <mergeCell ref="U233:AG233"/>
    <mergeCell ref="U234:AG234"/>
    <mergeCell ref="U235:AG235"/>
    <mergeCell ref="U236:AG236"/>
    <mergeCell ref="U237:AG237"/>
    <mergeCell ref="U228:AG228"/>
    <mergeCell ref="U229:AG229"/>
    <mergeCell ref="U230:AG230"/>
    <mergeCell ref="U231:AG231"/>
    <mergeCell ref="U232:AG232"/>
    <mergeCell ref="U243:AG243"/>
    <mergeCell ref="U244:AG244"/>
    <mergeCell ref="U251:AG251"/>
    <mergeCell ref="U252:AG252"/>
    <mergeCell ref="U253:AG253"/>
    <mergeCell ref="U238:AG238"/>
    <mergeCell ref="U239:AG239"/>
    <mergeCell ref="U240:AG240"/>
    <mergeCell ref="U241:AG241"/>
    <mergeCell ref="U242:AG242"/>
    <mergeCell ref="U249:AG249"/>
    <mergeCell ref="U259:AG259"/>
    <mergeCell ref="U260:AG260"/>
    <mergeCell ref="U261:AG261"/>
    <mergeCell ref="U262:AG262"/>
    <mergeCell ref="U263:AG263"/>
    <mergeCell ref="U254:AG254"/>
    <mergeCell ref="U255:AG255"/>
    <mergeCell ref="U256:AG256"/>
    <mergeCell ref="U257:AG257"/>
    <mergeCell ref="U258:AG258"/>
    <mergeCell ref="U277:AG277"/>
    <mergeCell ref="U278:AG278"/>
    <mergeCell ref="U269:AG269"/>
    <mergeCell ref="U270:AG270"/>
    <mergeCell ref="U271:AG271"/>
    <mergeCell ref="U272:AG272"/>
    <mergeCell ref="U273:AG273"/>
    <mergeCell ref="U264:AG264"/>
    <mergeCell ref="U265:AG265"/>
    <mergeCell ref="U266:AG266"/>
    <mergeCell ref="U267:AG267"/>
    <mergeCell ref="U268:AG268"/>
    <mergeCell ref="E96:K96"/>
    <mergeCell ref="L96:S96"/>
    <mergeCell ref="U279:AG279"/>
    <mergeCell ref="C87:D87"/>
    <mergeCell ref="E87:K87"/>
    <mergeCell ref="L87:S87"/>
    <mergeCell ref="C88:D88"/>
    <mergeCell ref="E88:K88"/>
    <mergeCell ref="L88:S88"/>
    <mergeCell ref="C89:D89"/>
    <mergeCell ref="E89:K89"/>
    <mergeCell ref="L89:S89"/>
    <mergeCell ref="C90:D90"/>
    <mergeCell ref="E90:K90"/>
    <mergeCell ref="L90:S90"/>
    <mergeCell ref="C91:D91"/>
    <mergeCell ref="E91:K91"/>
    <mergeCell ref="L91:S91"/>
    <mergeCell ref="U274:AG274"/>
    <mergeCell ref="U275:AG275"/>
    <mergeCell ref="U276:AG276"/>
    <mergeCell ref="C99:D99"/>
    <mergeCell ref="E99:K99"/>
    <mergeCell ref="L99:S99"/>
    <mergeCell ref="C100:D100"/>
    <mergeCell ref="E100:K100"/>
    <mergeCell ref="L100:S100"/>
    <mergeCell ref="C97:D97"/>
    <mergeCell ref="E97:K97"/>
    <mergeCell ref="L97:S97"/>
    <mergeCell ref="C98:D98"/>
    <mergeCell ref="E98:K98"/>
    <mergeCell ref="L98:S98"/>
    <mergeCell ref="C103:D103"/>
    <mergeCell ref="E103:K103"/>
    <mergeCell ref="L103:S103"/>
    <mergeCell ref="C104:D104"/>
    <mergeCell ref="E104:K104"/>
    <mergeCell ref="L104:S104"/>
    <mergeCell ref="C101:D101"/>
    <mergeCell ref="E101:K101"/>
    <mergeCell ref="L101:S101"/>
    <mergeCell ref="C102:D102"/>
    <mergeCell ref="E102:K102"/>
    <mergeCell ref="L102:S102"/>
    <mergeCell ref="C105:D105"/>
    <mergeCell ref="E105:K105"/>
    <mergeCell ref="L105:S105"/>
    <mergeCell ref="C122:D122"/>
    <mergeCell ref="E122:K122"/>
    <mergeCell ref="L122:S122"/>
    <mergeCell ref="C120:D120"/>
    <mergeCell ref="E120:K120"/>
    <mergeCell ref="L120:S120"/>
    <mergeCell ref="B117:F117"/>
    <mergeCell ref="G117:S117"/>
    <mergeCell ref="B118:F118"/>
    <mergeCell ref="G118:H118"/>
    <mergeCell ref="J118:M118"/>
    <mergeCell ref="N118:O118"/>
    <mergeCell ref="P118:Q118"/>
    <mergeCell ref="R118:S118"/>
    <mergeCell ref="R115:S115"/>
    <mergeCell ref="B116:F116"/>
    <mergeCell ref="G116:I116"/>
    <mergeCell ref="P116:Q116"/>
    <mergeCell ref="R116:S116"/>
    <mergeCell ref="B115:F115"/>
    <mergeCell ref="G115:H115"/>
    <mergeCell ref="E132:K132"/>
    <mergeCell ref="L132:S132"/>
    <mergeCell ref="C129:D129"/>
    <mergeCell ref="E129:K129"/>
    <mergeCell ref="L129:S129"/>
    <mergeCell ref="C130:D130"/>
    <mergeCell ref="E130:K130"/>
    <mergeCell ref="L130:S130"/>
    <mergeCell ref="C135:D135"/>
    <mergeCell ref="E135:K135"/>
    <mergeCell ref="L135:S135"/>
    <mergeCell ref="C136:D136"/>
    <mergeCell ref="E136:K136"/>
    <mergeCell ref="L136:S136"/>
    <mergeCell ref="C133:D133"/>
    <mergeCell ref="E133:K133"/>
    <mergeCell ref="L133:S133"/>
    <mergeCell ref="C134:D134"/>
    <mergeCell ref="E134:K134"/>
    <mergeCell ref="L134:S134"/>
    <mergeCell ref="C139:D139"/>
    <mergeCell ref="E139:K139"/>
    <mergeCell ref="L139:S139"/>
    <mergeCell ref="C140:D140"/>
    <mergeCell ref="E140:K140"/>
    <mergeCell ref="L140:S140"/>
    <mergeCell ref="C137:D137"/>
    <mergeCell ref="E137:K137"/>
    <mergeCell ref="L137:S137"/>
    <mergeCell ref="C138:D138"/>
    <mergeCell ref="E138:K138"/>
    <mergeCell ref="L138:S138"/>
    <mergeCell ref="E161:K161"/>
    <mergeCell ref="L161:S161"/>
    <mergeCell ref="C162:D162"/>
    <mergeCell ref="E162:K162"/>
    <mergeCell ref="L162:S162"/>
    <mergeCell ref="C167:D167"/>
    <mergeCell ref="E167:K167"/>
    <mergeCell ref="L167:S167"/>
    <mergeCell ref="C168:D168"/>
    <mergeCell ref="E168:K168"/>
    <mergeCell ref="L168:S168"/>
    <mergeCell ref="C165:D165"/>
    <mergeCell ref="E165:K165"/>
    <mergeCell ref="L165:S165"/>
    <mergeCell ref="C166:D166"/>
    <mergeCell ref="E166:K166"/>
    <mergeCell ref="L166:S166"/>
    <mergeCell ref="C171:D171"/>
    <mergeCell ref="E171:K171"/>
    <mergeCell ref="L171:S171"/>
    <mergeCell ref="C172:D172"/>
    <mergeCell ref="E172:K172"/>
    <mergeCell ref="L172:S172"/>
    <mergeCell ref="C169:D169"/>
    <mergeCell ref="E169:K169"/>
    <mergeCell ref="L169:S169"/>
    <mergeCell ref="C170:D170"/>
    <mergeCell ref="E170:K170"/>
    <mergeCell ref="L170:S170"/>
    <mergeCell ref="C175:D175"/>
    <mergeCell ref="E175:K175"/>
    <mergeCell ref="L175:S175"/>
    <mergeCell ref="C192:D192"/>
    <mergeCell ref="E192:K192"/>
    <mergeCell ref="L192:S192"/>
    <mergeCell ref="C173:D173"/>
    <mergeCell ref="E173:K173"/>
    <mergeCell ref="L173:S173"/>
    <mergeCell ref="C174:D174"/>
    <mergeCell ref="E174:K174"/>
    <mergeCell ref="L174:S174"/>
    <mergeCell ref="C190:D190"/>
    <mergeCell ref="E190:K190"/>
    <mergeCell ref="L190:S190"/>
    <mergeCell ref="B187:F187"/>
    <mergeCell ref="G187:S187"/>
    <mergeCell ref="B188:F188"/>
    <mergeCell ref="G188:H188"/>
    <mergeCell ref="J188:M188"/>
    <mergeCell ref="N188:O188"/>
    <mergeCell ref="P188:Q188"/>
    <mergeCell ref="R188:S188"/>
    <mergeCell ref="R185:S185"/>
    <mergeCell ref="E198:K198"/>
    <mergeCell ref="L198:S198"/>
    <mergeCell ref="C203:D203"/>
    <mergeCell ref="E203:K203"/>
    <mergeCell ref="L203:S203"/>
    <mergeCell ref="C204:D204"/>
    <mergeCell ref="E204:K204"/>
    <mergeCell ref="L204:S204"/>
    <mergeCell ref="C201:D201"/>
    <mergeCell ref="E201:K201"/>
    <mergeCell ref="L201:S201"/>
    <mergeCell ref="C202:D202"/>
    <mergeCell ref="E202:K202"/>
    <mergeCell ref="L202:S202"/>
    <mergeCell ref="C207:D207"/>
    <mergeCell ref="E207:K207"/>
    <mergeCell ref="L207:S207"/>
    <mergeCell ref="C208:D208"/>
    <mergeCell ref="E208:K208"/>
    <mergeCell ref="L208:S208"/>
    <mergeCell ref="C205:D205"/>
    <mergeCell ref="E205:K205"/>
    <mergeCell ref="L205:S205"/>
    <mergeCell ref="C206:D206"/>
    <mergeCell ref="E206:K206"/>
    <mergeCell ref="L206:S206"/>
    <mergeCell ref="C231:D231"/>
    <mergeCell ref="E231:K231"/>
    <mergeCell ref="L231:S231"/>
    <mergeCell ref="C232:D232"/>
    <mergeCell ref="E232:K232"/>
    <mergeCell ref="L232:S232"/>
    <mergeCell ref="C209:D209"/>
    <mergeCell ref="E209:K209"/>
    <mergeCell ref="L209:S209"/>
    <mergeCell ref="C210:D210"/>
    <mergeCell ref="E210:K210"/>
    <mergeCell ref="L210:S210"/>
    <mergeCell ref="C225:D225"/>
    <mergeCell ref="E225:K225"/>
    <mergeCell ref="L225:S225"/>
    <mergeCell ref="C227:D227"/>
    <mergeCell ref="E227:K227"/>
    <mergeCell ref="L227:S227"/>
    <mergeCell ref="C228:D228"/>
    <mergeCell ref="E228:K228"/>
    <mergeCell ref="L228:S228"/>
    <mergeCell ref="C229:D229"/>
    <mergeCell ref="E229:K229"/>
    <mergeCell ref="L229:S229"/>
    <mergeCell ref="C235:D235"/>
    <mergeCell ref="E235:K235"/>
    <mergeCell ref="L235:S235"/>
    <mergeCell ref="C236:D236"/>
    <mergeCell ref="E236:K236"/>
    <mergeCell ref="L236:S236"/>
    <mergeCell ref="C233:D233"/>
    <mergeCell ref="E233:K233"/>
    <mergeCell ref="L233:S233"/>
    <mergeCell ref="C234:D234"/>
    <mergeCell ref="E234:K234"/>
    <mergeCell ref="L234:S234"/>
    <mergeCell ref="C239:D239"/>
    <mergeCell ref="E239:K239"/>
    <mergeCell ref="L239:S239"/>
    <mergeCell ref="C240:D240"/>
    <mergeCell ref="E240:K240"/>
    <mergeCell ref="L240:S240"/>
    <mergeCell ref="C237:D237"/>
    <mergeCell ref="E237:K237"/>
    <mergeCell ref="L237:S237"/>
    <mergeCell ref="C238:D238"/>
    <mergeCell ref="E238:K238"/>
    <mergeCell ref="L238:S238"/>
    <mergeCell ref="L243:S243"/>
    <mergeCell ref="C244:D244"/>
    <mergeCell ref="E244:K244"/>
    <mergeCell ref="L244:S244"/>
    <mergeCell ref="C241:D241"/>
    <mergeCell ref="E241:K241"/>
    <mergeCell ref="L241:S241"/>
    <mergeCell ref="C242:D242"/>
    <mergeCell ref="E242:K242"/>
    <mergeCell ref="L242:S242"/>
    <mergeCell ref="C263:D263"/>
    <mergeCell ref="E263:K263"/>
    <mergeCell ref="L263:S263"/>
    <mergeCell ref="C264:D264"/>
    <mergeCell ref="E264:K264"/>
    <mergeCell ref="L264:S264"/>
    <mergeCell ref="C245:D245"/>
    <mergeCell ref="E245:K245"/>
    <mergeCell ref="L245:S245"/>
    <mergeCell ref="C262:D262"/>
    <mergeCell ref="E262:K262"/>
    <mergeCell ref="L262:S262"/>
    <mergeCell ref="B251:F251"/>
    <mergeCell ref="G251:S251"/>
    <mergeCell ref="B252:F252"/>
    <mergeCell ref="G252:H252"/>
    <mergeCell ref="J252:K252"/>
    <mergeCell ref="M252:O252"/>
    <mergeCell ref="E248:F248"/>
    <mergeCell ref="G248:H248"/>
    <mergeCell ref="C267:D267"/>
    <mergeCell ref="E267:K267"/>
    <mergeCell ref="L267:S267"/>
    <mergeCell ref="C268:D268"/>
    <mergeCell ref="E268:K268"/>
    <mergeCell ref="L268:S268"/>
    <mergeCell ref="C265:D265"/>
    <mergeCell ref="E265:K265"/>
    <mergeCell ref="L265:S265"/>
    <mergeCell ref="C266:D266"/>
    <mergeCell ref="E266:K266"/>
    <mergeCell ref="L266:S266"/>
    <mergeCell ref="L274:S274"/>
    <mergeCell ref="C271:D271"/>
    <mergeCell ref="E271:K271"/>
    <mergeCell ref="L271:S271"/>
    <mergeCell ref="C272:D272"/>
    <mergeCell ref="E272:K272"/>
    <mergeCell ref="L272:S272"/>
    <mergeCell ref="C269:D269"/>
    <mergeCell ref="E269:K269"/>
    <mergeCell ref="L269:S269"/>
    <mergeCell ref="C270:D270"/>
    <mergeCell ref="E270:K270"/>
    <mergeCell ref="L270:S270"/>
    <mergeCell ref="U37:AG37"/>
    <mergeCell ref="C279:D279"/>
    <mergeCell ref="E279:K279"/>
    <mergeCell ref="L279:S279"/>
    <mergeCell ref="C280:D280"/>
    <mergeCell ref="E280:K280"/>
    <mergeCell ref="L280:S280"/>
    <mergeCell ref="C277:D277"/>
    <mergeCell ref="E277:K277"/>
    <mergeCell ref="L277:S277"/>
    <mergeCell ref="C278:D278"/>
    <mergeCell ref="E278:K278"/>
    <mergeCell ref="L278:S278"/>
    <mergeCell ref="C275:D275"/>
    <mergeCell ref="E275:K275"/>
    <mergeCell ref="L275:S275"/>
    <mergeCell ref="C276:D276"/>
    <mergeCell ref="E276:K276"/>
    <mergeCell ref="L276:S276"/>
    <mergeCell ref="C273:D273"/>
    <mergeCell ref="E273:K273"/>
    <mergeCell ref="L273:S273"/>
    <mergeCell ref="C274:D274"/>
    <mergeCell ref="E274:K274"/>
    <mergeCell ref="B5:G5"/>
    <mergeCell ref="B11:Q11"/>
    <mergeCell ref="B4:Q4"/>
    <mergeCell ref="B212:S212"/>
    <mergeCell ref="B247:S247"/>
    <mergeCell ref="B37:S37"/>
    <mergeCell ref="B72:S72"/>
    <mergeCell ref="B107:S107"/>
    <mergeCell ref="B142:S142"/>
    <mergeCell ref="B177:S177"/>
    <mergeCell ref="B15:G15"/>
    <mergeCell ref="H5:Q5"/>
    <mergeCell ref="H6:Q6"/>
    <mergeCell ref="H7:Q7"/>
    <mergeCell ref="H8:Q8"/>
    <mergeCell ref="H9:Q9"/>
    <mergeCell ref="H12:Q12"/>
    <mergeCell ref="H13:Q13"/>
    <mergeCell ref="H14:Q14"/>
    <mergeCell ref="H15:Q15"/>
    <mergeCell ref="B12:G12"/>
    <mergeCell ref="B13:G13"/>
    <mergeCell ref="C243:D243"/>
    <mergeCell ref="E243:K243"/>
    <mergeCell ref="S31:AG31"/>
    <mergeCell ref="S32:AG32"/>
    <mergeCell ref="S33:AG33"/>
    <mergeCell ref="S28:AG28"/>
    <mergeCell ref="B14:G14"/>
    <mergeCell ref="B9:G9"/>
    <mergeCell ref="B8:G8"/>
    <mergeCell ref="B7:G7"/>
    <mergeCell ref="B6:G6"/>
    <mergeCell ref="D28:Q28"/>
    <mergeCell ref="C26:Q26"/>
    <mergeCell ref="D23:E23"/>
    <mergeCell ref="D24:E24"/>
    <mergeCell ref="F23:Q23"/>
    <mergeCell ref="F24:Q24"/>
    <mergeCell ref="D29:Q29"/>
    <mergeCell ref="D30:Q30"/>
    <mergeCell ref="S29:AG29"/>
    <mergeCell ref="S30:AG30"/>
    <mergeCell ref="S19:AG19"/>
    <mergeCell ref="S20:AG20"/>
    <mergeCell ref="S21:AG21"/>
    <mergeCell ref="S22:AG22"/>
    <mergeCell ref="S23:AG23"/>
    <mergeCell ref="S26:AG26"/>
    <mergeCell ref="S27:AG27"/>
    <mergeCell ref="C18:Q18"/>
    <mergeCell ref="D19:Q19"/>
    <mergeCell ref="D20:Q20"/>
    <mergeCell ref="D21:Q21"/>
    <mergeCell ref="D22:Q22"/>
    <mergeCell ref="D27:Q27"/>
    <mergeCell ref="B1:AG1"/>
    <mergeCell ref="B2:S2"/>
    <mergeCell ref="T2:Y2"/>
    <mergeCell ref="B16:Q16"/>
    <mergeCell ref="C10:E10"/>
    <mergeCell ref="S34:AG34"/>
    <mergeCell ref="S25:T25"/>
    <mergeCell ref="U25:AG25"/>
    <mergeCell ref="F34:O34"/>
    <mergeCell ref="F33:O33"/>
    <mergeCell ref="S4:T4"/>
    <mergeCell ref="U4:AG4"/>
    <mergeCell ref="V5:AG5"/>
    <mergeCell ref="S6:AG7"/>
    <mergeCell ref="S9:AG9"/>
    <mergeCell ref="S10:AG10"/>
    <mergeCell ref="S11:AG11"/>
    <mergeCell ref="S12:AG12"/>
    <mergeCell ref="S13:AG13"/>
    <mergeCell ref="S14:AG14"/>
    <mergeCell ref="S15:AG15"/>
    <mergeCell ref="S16:AG16"/>
    <mergeCell ref="S17:AG17"/>
    <mergeCell ref="S18:AG18"/>
  </mergeCells>
  <phoneticPr fontId="1"/>
  <conditionalFormatting sqref="C38:E38 B39:S39 G41:S41 I42:I43 L42:L43 P42:P43 N45 R45 G44:G47 N48 R48">
    <cfRule type="cellIs" dxfId="49" priority="106" operator="equal">
      <formula>""</formula>
    </cfRule>
  </conditionalFormatting>
  <conditionalFormatting sqref="G46">
    <cfRule type="cellIs" dxfId="48" priority="105" operator="equal">
      <formula>""</formula>
    </cfRule>
  </conditionalFormatting>
  <conditionalFormatting sqref="N45">
    <cfRule type="expression" dxfId="47" priority="104">
      <formula>J45=""</formula>
    </cfRule>
  </conditionalFormatting>
  <conditionalFormatting sqref="R45">
    <cfRule type="expression" dxfId="46" priority="103">
      <formula>P45=""</formula>
    </cfRule>
  </conditionalFormatting>
  <conditionalFormatting sqref="N48:O48">
    <cfRule type="expression" dxfId="45" priority="102">
      <formula>J48=""</formula>
    </cfRule>
  </conditionalFormatting>
  <conditionalFormatting sqref="R48:S48">
    <cfRule type="expression" dxfId="44" priority="101">
      <formula>P48=""</formula>
    </cfRule>
  </conditionalFormatting>
  <conditionalFormatting sqref="C73:E73 B74:S74 R83 G76:S76 I77:I78 L77:L78 P77:P78 N83">
    <cfRule type="cellIs" dxfId="43" priority="57" operator="equal">
      <formula>""</formula>
    </cfRule>
  </conditionalFormatting>
  <conditionalFormatting sqref="N118:O118">
    <cfRule type="expression" dxfId="42" priority="47">
      <formula>J118=""</formula>
    </cfRule>
  </conditionalFormatting>
  <conditionalFormatting sqref="R118:S118">
    <cfRule type="expression" dxfId="41" priority="46">
      <formula>P118=""</formula>
    </cfRule>
  </conditionalFormatting>
  <conditionalFormatting sqref="N83:O83">
    <cfRule type="expression" dxfId="40" priority="53">
      <formula>J83=""</formula>
    </cfRule>
  </conditionalFormatting>
  <conditionalFormatting sqref="R83:S83">
    <cfRule type="expression" dxfId="39" priority="52">
      <formula>P83=""</formula>
    </cfRule>
  </conditionalFormatting>
  <conditionalFormatting sqref="C108:E108 B109:S109 R118 G111:S111 I112:I113 L112:L113 P112:P113 N118">
    <cfRule type="cellIs" dxfId="38" priority="51" operator="equal">
      <formula>""</formula>
    </cfRule>
  </conditionalFormatting>
  <conditionalFormatting sqref="C143:E143 B144:S144 R153 G146:S146 I147:I148 L147:L148 P147:P148 N150 R150 G149:G152 N153">
    <cfRule type="cellIs" dxfId="37" priority="45" operator="equal">
      <formula>""</formula>
    </cfRule>
  </conditionalFormatting>
  <conditionalFormatting sqref="G151">
    <cfRule type="cellIs" dxfId="36" priority="44" operator="equal">
      <formula>""</formula>
    </cfRule>
  </conditionalFormatting>
  <conditionalFormatting sqref="N150">
    <cfRule type="expression" dxfId="35" priority="43">
      <formula>J150=""</formula>
    </cfRule>
  </conditionalFormatting>
  <conditionalFormatting sqref="R150">
    <cfRule type="expression" dxfId="34" priority="42">
      <formula>P150=""</formula>
    </cfRule>
  </conditionalFormatting>
  <conditionalFormatting sqref="N153:O153">
    <cfRule type="expression" dxfId="33" priority="41">
      <formula>J153=""</formula>
    </cfRule>
  </conditionalFormatting>
  <conditionalFormatting sqref="R153:S153">
    <cfRule type="expression" dxfId="32" priority="40">
      <formula>P153=""</formula>
    </cfRule>
  </conditionalFormatting>
  <conditionalFormatting sqref="C178:E178 B179:S179 R188 G181:S181 I182:I183 L182:L183 P182:P183 N185 R185 G184:G187 N188">
    <cfRule type="cellIs" dxfId="31" priority="39" operator="equal">
      <formula>""</formula>
    </cfRule>
  </conditionalFormatting>
  <conditionalFormatting sqref="G186">
    <cfRule type="cellIs" dxfId="30" priority="38" operator="equal">
      <formula>""</formula>
    </cfRule>
  </conditionalFormatting>
  <conditionalFormatting sqref="N185">
    <cfRule type="expression" dxfId="29" priority="37">
      <formula>J185=""</formula>
    </cfRule>
  </conditionalFormatting>
  <conditionalFormatting sqref="R185">
    <cfRule type="expression" dxfId="28" priority="36">
      <formula>P185=""</formula>
    </cfRule>
  </conditionalFormatting>
  <conditionalFormatting sqref="N188:O188">
    <cfRule type="expression" dxfId="27" priority="35">
      <formula>J188=""</formula>
    </cfRule>
  </conditionalFormatting>
  <conditionalFormatting sqref="R188:S188">
    <cfRule type="expression" dxfId="26" priority="34">
      <formula>P188=""</formula>
    </cfRule>
  </conditionalFormatting>
  <conditionalFormatting sqref="C213:E213 B214:S214 R223 G216:S216 I217:I218 L217:L218 P217:P218 N220 R220 G219:G222 N223">
    <cfRule type="cellIs" dxfId="25" priority="33" operator="equal">
      <formula>""</formula>
    </cfRule>
  </conditionalFormatting>
  <conditionalFormatting sqref="G221">
    <cfRule type="cellIs" dxfId="24" priority="32" operator="equal">
      <formula>""</formula>
    </cfRule>
  </conditionalFormatting>
  <conditionalFormatting sqref="N220">
    <cfRule type="expression" dxfId="23" priority="31">
      <formula>J220=""</formula>
    </cfRule>
  </conditionalFormatting>
  <conditionalFormatting sqref="R220">
    <cfRule type="expression" dxfId="22" priority="30">
      <formula>P220=""</formula>
    </cfRule>
  </conditionalFormatting>
  <conditionalFormatting sqref="N223:O223">
    <cfRule type="expression" dxfId="21" priority="29">
      <formula>J223=""</formula>
    </cfRule>
  </conditionalFormatting>
  <conditionalFormatting sqref="R223:S223">
    <cfRule type="expression" dxfId="20" priority="28">
      <formula>P223=""</formula>
    </cfRule>
  </conditionalFormatting>
  <conditionalFormatting sqref="C248:E248 B249:S249 R258 G251:S251 I252:I253 L252:L253 P252:P253 N255 R255 G254:G257 N258">
    <cfRule type="cellIs" dxfId="19" priority="27" operator="equal">
      <formula>""</formula>
    </cfRule>
  </conditionalFormatting>
  <conditionalFormatting sqref="G256">
    <cfRule type="cellIs" dxfId="18" priority="26" operator="equal">
      <formula>""</formula>
    </cfRule>
  </conditionalFormatting>
  <conditionalFormatting sqref="N255">
    <cfRule type="expression" dxfId="17" priority="25">
      <formula>J255=""</formula>
    </cfRule>
  </conditionalFormatting>
  <conditionalFormatting sqref="R255">
    <cfRule type="expression" dxfId="16" priority="24">
      <formula>P255=""</formula>
    </cfRule>
  </conditionalFormatting>
  <conditionalFormatting sqref="N258:O258">
    <cfRule type="expression" dxfId="15" priority="23">
      <formula>J258=""</formula>
    </cfRule>
  </conditionalFormatting>
  <conditionalFormatting sqref="R258:S258">
    <cfRule type="expression" dxfId="14" priority="22">
      <formula>P258=""</formula>
    </cfRule>
  </conditionalFormatting>
  <conditionalFormatting sqref="N80 R80 G79:G82">
    <cfRule type="cellIs" dxfId="13" priority="21" operator="equal">
      <formula>""</formula>
    </cfRule>
  </conditionalFormatting>
  <conditionalFormatting sqref="G81">
    <cfRule type="cellIs" dxfId="12" priority="20" operator="equal">
      <formula>""</formula>
    </cfRule>
  </conditionalFormatting>
  <conditionalFormatting sqref="N80">
    <cfRule type="expression" dxfId="11" priority="19">
      <formula>J80=""</formula>
    </cfRule>
  </conditionalFormatting>
  <conditionalFormatting sqref="R80">
    <cfRule type="expression" dxfId="10" priority="18">
      <formula>P80=""</formula>
    </cfRule>
  </conditionalFormatting>
  <conditionalFormatting sqref="N115 R115 G114:G117">
    <cfRule type="cellIs" dxfId="9" priority="17" operator="equal">
      <formula>""</formula>
    </cfRule>
  </conditionalFormatting>
  <conditionalFormatting sqref="G116">
    <cfRule type="cellIs" dxfId="8" priority="16" operator="equal">
      <formula>""</formula>
    </cfRule>
  </conditionalFormatting>
  <conditionalFormatting sqref="N115">
    <cfRule type="expression" dxfId="7" priority="15">
      <formula>J115=""</formula>
    </cfRule>
  </conditionalFormatting>
  <conditionalFormatting sqref="R115">
    <cfRule type="expression" dxfId="6" priority="14">
      <formula>P115=""</formula>
    </cfRule>
  </conditionalFormatting>
  <conditionalFormatting sqref="H5:Q9 H12:Q15">
    <cfRule type="cellIs" dxfId="5" priority="13" operator="equal">
      <formula>""</formula>
    </cfRule>
  </conditionalFormatting>
  <conditionalFormatting sqref="B18">
    <cfRule type="cellIs" dxfId="4" priority="8" operator="equal">
      <formula>TRUE</formula>
    </cfRule>
  </conditionalFormatting>
  <conditionalFormatting sqref="B26">
    <cfRule type="cellIs" dxfId="3" priority="7" operator="equal">
      <formula>TRUE</formula>
    </cfRule>
  </conditionalFormatting>
  <conditionalFormatting sqref="S4">
    <cfRule type="cellIs" dxfId="2" priority="6" operator="equal">
      <formula>TRUE</formula>
    </cfRule>
  </conditionalFormatting>
  <conditionalFormatting sqref="S25">
    <cfRule type="cellIs" dxfId="1" priority="5" operator="equal">
      <formula>TRUE</formula>
    </cfRule>
  </conditionalFormatting>
  <conditionalFormatting sqref="F34">
    <cfRule type="cellIs" dxfId="0" priority="4" operator="equal">
      <formula>TRUE</formula>
    </cfRule>
  </conditionalFormatting>
  <dataValidations count="2">
    <dataValidation type="list" allowBlank="1" showInputMessage="1" showErrorMessage="1" sqref="S42 S252 S217 S182 S147 S112 S77">
      <formula1>$O$41:$O$68</formula1>
    </dataValidation>
    <dataValidation allowBlank="1" showInputMessage="1" showErrorMessage="1" prompt="Direct input" sqref="N48:O48 N45:O45 R45:S45 R48:S48 N83:O83 R255:S255 R258:S258 R83:S83 N118:O118 N80:O80 R80:S80 R118:S118 N153:O153 N150:O150 R150:S150 R153:S153 N188:O188 N185:O185 R185:S185 R188:S188 N223:O223 N220:O220 R220:S220 R223:S223 N258:O258 N255:O255 N115:O115 R115:S115"/>
  </dataValidations>
  <hyperlinks>
    <hyperlink ref="T2:Y2" r:id="rId1" display=" info@dlive-tokyo.com"/>
  </hyperlinks>
  <pageMargins left="0.7" right="0.7" top="0.75" bottom="0.75" header="0.3" footer="0.3"/>
  <pageSetup paperSize="9" scale="92" orientation="landscape" horizontalDpi="0" verticalDpi="0" r:id="rId2"/>
  <headerFooter>
    <oddHeader>&amp;L&amp;"Yu Gothic UI,標準"&amp;18&amp;K00-015&amp;P page&amp;C&amp;"Yu Gothic UI,太字"&amp;18&amp;K00-015&amp;F</oddHeader>
    <oddFooter>&amp;C&amp;G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 altText="Check">
                <anchor moveWithCells="1">
                  <from>
                    <xdr:col>1</xdr:col>
                    <xdr:colOff>19050</xdr:colOff>
                    <xdr:row>16</xdr:row>
                    <xdr:rowOff>190500</xdr:rowOff>
                  </from>
                  <to>
                    <xdr:col>2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 altText="Check">
                <anchor moveWithCells="1">
                  <from>
                    <xdr:col>1</xdr:col>
                    <xdr:colOff>19050</xdr:colOff>
                    <xdr:row>24</xdr:row>
                    <xdr:rowOff>180975</xdr:rowOff>
                  </from>
                  <to>
                    <xdr:col>2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 altText="Check">
                <anchor moveWithCells="1">
                  <from>
                    <xdr:col>18</xdr:col>
                    <xdr:colOff>38100</xdr:colOff>
                    <xdr:row>2</xdr:row>
                    <xdr:rowOff>190500</xdr:rowOff>
                  </from>
                  <to>
                    <xdr:col>19</xdr:col>
                    <xdr:colOff>323850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 altText="Check">
                <anchor moveWithCells="1">
                  <from>
                    <xdr:col>18</xdr:col>
                    <xdr:colOff>38100</xdr:colOff>
                    <xdr:row>23</xdr:row>
                    <xdr:rowOff>190500</xdr:rowOff>
                  </from>
                  <to>
                    <xdr:col>19</xdr:col>
                    <xdr:colOff>323850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 altText="Check">
                <anchor moveWithCells="1">
                  <from>
                    <xdr:col>5</xdr:col>
                    <xdr:colOff>38100</xdr:colOff>
                    <xdr:row>32</xdr:row>
                    <xdr:rowOff>190500</xdr:rowOff>
                  </from>
                  <to>
                    <xdr:col>14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6">
        <x14:dataValidation type="list" allowBlank="1" showInputMessage="1" showErrorMessage="1">
          <x14:formula1>
            <xm:f>DATA!$B$4:$B$34</xm:f>
          </x14:formula1>
          <xm:sqref>C248 C73 C108 C143 C178 C213</xm:sqref>
        </x14:dataValidation>
        <x14:dataValidation type="list" allowBlank="1" showInputMessage="1" showErrorMessage="1">
          <x14:formula1>
            <xm:f>DATA!$D$4:$D$5</xm:f>
          </x14:formula1>
          <xm:sqref>E248 E73 E108 E143 E178 E213</xm:sqref>
        </x14:dataValidation>
        <x14:dataValidation type="list" allowBlank="1" showInputMessage="1" showErrorMessage="1">
          <x14:formula1>
            <xm:f>DATA!$C$4:$C$15</xm:f>
          </x14:formula1>
          <xm:sqref>D248 D73 D108 D143 D178 D213</xm:sqref>
        </x14:dataValidation>
        <x14:dataValidation type="list" allowBlank="1" showInputMessage="1" showErrorMessage="1" errorTitle="Select from the pull-down menu." error="This form allows you to specify only the choices you have chosen._x000a_If you wish to specify other options than those shown, please use the form for a free schedule." prompt="Please specify the type of car._x000a_Cars not displayed are not available._x000a__x000a_If necessary, please create a free plan.">
          <x14:formula1>
            <xm:f>'1'!$B$2:$B$21</xm:f>
          </x14:formula1>
          <xm:sqref>G41:S41</xm:sqref>
        </x14:dataValidation>
        <x14:dataValidation type="list" allowBlank="1" showInputMessage="1" showErrorMessage="1">
          <x14:formula1>
            <xm:f>DATA!$B$3:$B$69</xm:f>
          </x14:formula1>
          <xm:sqref>I42:I43 L42:L43 P42:P43 I77:I78 L77:L78 P77:P78 I112:I113 L112:L113 P112:P113 I147:I148 L147:L148 P147:P148 I182:I183 L182:L183 P182:P183 I217:I218 L217:L218 P217:P218 I252:I253 L252:L253 P252:P253</xm:sqref>
        </x14:dataValidation>
        <x14:dataValidation type="list" allowBlank="1" showInputMessage="1" showErrorMessage="1" prompt="Please specify departure time._x000a_Times not shown are not available._x000a__x000a_If necessary, please create a free plan.">
          <x14:formula1>
            <xm:f>'1'!$D$2:$D$25</xm:f>
          </x14:formula1>
          <xm:sqref>G45:H45 G80:H80 G115:H115</xm:sqref>
        </x14:dataValidation>
        <x14:dataValidation type="list" allowBlank="1" showInputMessage="1" showErrorMessage="1" prompt="Please specify the time you wish to use the service._x000a_Times not shown are not available._x000a__x000a_Create a free plan if necessary.">
          <x14:formula1>
            <xm:f>'1'!$F$2:$F$23</xm:f>
          </x14:formula1>
          <xm:sqref>G46:I46 G81:I81 G116:I116</xm:sqref>
        </x14:dataValidation>
        <x14:dataValidation type="list" allowBlank="1" showInputMessage="1" showErrorMessage="1">
          <x14:formula1>
            <xm:f>DATA!$H$4:$H$25</xm:f>
          </x14:formula1>
          <xm:sqref>B249:S249 B74:S74 B109:S109 B144:S144 B179:S179 B214:S214</xm:sqref>
        </x14:dataValidation>
        <x14:dataValidation type="list" errorStyle="information" allowBlank="1" showInputMessage="1" prompt="For hotels and locations, enter directly._x000a__x000a_For airport transfers, select from the list.">
          <x14:formula1>
            <xm:f>'1'!$K$5:$K$7</xm:f>
          </x14:formula1>
          <xm:sqref>G47:S47 G82:S82 G117:S117</xm:sqref>
        </x14:dataValidation>
        <x14:dataValidation type="list" allowBlank="1" showInputMessage="1" prompt="For hotels and locations, enter directly._x000a__x000a_For airport transfers, select from the list.">
          <x14:formula1>
            <xm:f>'1'!$K$2:$K$4</xm:f>
          </x14:formula1>
          <xm:sqref>G44:S44 G79:S79 G114:S114</xm:sqref>
        </x14:dataValidation>
        <x14:dataValidation type="list" allowBlank="1" showInputMessage="1" showErrorMessage="1" errorTitle="Select from the pull-down menu." error="This form allows you to specify only the choices you have chosen._x000a_If you wish to specify other options than those shown, please use the form for a free schedule.">
          <x14:formula1>
            <xm:f>'2'!$B$2:$B$21</xm:f>
          </x14:formula1>
          <xm:sqref>G76:S76</xm:sqref>
        </x14:dataValidation>
        <x14:dataValidation type="list" allowBlank="1" showInputMessage="1" showErrorMessage="1" errorTitle="Select from the pull-down menu." error="This form allows you to specify only the choices you have chosen._x000a_If you wish to specify other options than those shown, please use the form for a free schedule.">
          <x14:formula1>
            <xm:f>'3'!$B$2:$B$21</xm:f>
          </x14:formula1>
          <xm:sqref>G111:S111</xm:sqref>
        </x14:dataValidation>
        <x14:dataValidation type="list" allowBlank="1" showInputMessage="1" showErrorMessage="1" errorTitle="Select from the pull-down menu." error="This form allows you to specify only the choices you have chosen._x000a_If you wish to specify other options than those shown, please use the form for a free schedule.">
          <x14:formula1>
            <xm:f>'4'!$B$2:$B$21</xm:f>
          </x14:formula1>
          <xm:sqref>G146:S146</xm:sqref>
        </x14:dataValidation>
        <x14:dataValidation type="list" allowBlank="1" showInputMessage="1" prompt="For hotels and locations, enter directly._x000a__x000a_For airport transfers, select from the list.">
          <x14:formula1>
            <xm:f>'4'!$K$2:$K$4</xm:f>
          </x14:formula1>
          <xm:sqref>G149:S149</xm:sqref>
        </x14:dataValidation>
        <x14:dataValidation type="list" allowBlank="1" showInputMessage="1" showErrorMessage="1">
          <x14:formula1>
            <xm:f>'4'!$D$2:$D$25</xm:f>
          </x14:formula1>
          <xm:sqref>G150:H150</xm:sqref>
        </x14:dataValidation>
        <x14:dataValidation type="list" allowBlank="1" showInputMessage="1" showErrorMessage="1">
          <x14:formula1>
            <xm:f>'4'!$F$2:$F$23</xm:f>
          </x14:formula1>
          <xm:sqref>G151:I151</xm:sqref>
        </x14:dataValidation>
        <x14:dataValidation type="list" errorStyle="information" allowBlank="1" showInputMessage="1" prompt="For hotels and locations, enter directly._x000a__x000a_For airport transfers, select from the list.">
          <x14:formula1>
            <xm:f>'4'!$K$5:$K$7</xm:f>
          </x14:formula1>
          <xm:sqref>G152:S152</xm:sqref>
        </x14:dataValidation>
        <x14:dataValidation type="list" allowBlank="1" showInputMessage="1" showErrorMessage="1" errorTitle="Select from the pull-down menu." error="This form allows you to specify only the choices you have chosen._x000a_If you wish to specify other options than those shown, please use the form for a free schedule.">
          <x14:formula1>
            <xm:f>'5'!$B$2:$B$21</xm:f>
          </x14:formula1>
          <xm:sqref>G181:S181</xm:sqref>
        </x14:dataValidation>
        <x14:dataValidation type="list" allowBlank="1" showInputMessage="1" prompt="For hotels and locations, enter directly._x000a__x000a_For airport transfers, select from the list.">
          <x14:formula1>
            <xm:f>'5'!$K$2:$K$4</xm:f>
          </x14:formula1>
          <xm:sqref>G184:S184</xm:sqref>
        </x14:dataValidation>
        <x14:dataValidation type="list" allowBlank="1" showInputMessage="1" showErrorMessage="1">
          <x14:formula1>
            <xm:f>'5'!$D$2:$D$25</xm:f>
          </x14:formula1>
          <xm:sqref>G185:H185</xm:sqref>
        </x14:dataValidation>
        <x14:dataValidation type="list" allowBlank="1" showInputMessage="1" showErrorMessage="1">
          <x14:formula1>
            <xm:f>'5'!$F$2:$F$23</xm:f>
          </x14:formula1>
          <xm:sqref>G186:I186</xm:sqref>
        </x14:dataValidation>
        <x14:dataValidation type="list" errorStyle="information" allowBlank="1" showInputMessage="1" prompt="For hotels and locations, enter directly._x000a__x000a_For airport transfers, select from the list.">
          <x14:formula1>
            <xm:f>'5'!$K$5:$K$7</xm:f>
          </x14:formula1>
          <xm:sqref>G187:S187</xm:sqref>
        </x14:dataValidation>
        <x14:dataValidation type="list" allowBlank="1" showInputMessage="1" showErrorMessage="1" errorTitle="Select from the pull-down menu." error="This form allows you to specify only the choices you have chosen._x000a_If you wish to specify other options than those shown, please use the form for a free schedule.">
          <x14:formula1>
            <xm:f>'6'!$B$2:$B$21</xm:f>
          </x14:formula1>
          <xm:sqref>G216:S216</xm:sqref>
        </x14:dataValidation>
        <x14:dataValidation type="list" allowBlank="1" showInputMessage="1" prompt="For hotels and locations, enter directly._x000a__x000a_For airport transfers, select from the list.">
          <x14:formula1>
            <xm:f>'6'!$K$2:$K$4</xm:f>
          </x14:formula1>
          <xm:sqref>G219:S219</xm:sqref>
        </x14:dataValidation>
        <x14:dataValidation type="list" allowBlank="1" showInputMessage="1" showErrorMessage="1">
          <x14:formula1>
            <xm:f>'6'!$D$2:$D$25</xm:f>
          </x14:formula1>
          <xm:sqref>G220:H220</xm:sqref>
        </x14:dataValidation>
        <x14:dataValidation type="list" allowBlank="1" showInputMessage="1" showErrorMessage="1">
          <x14:formula1>
            <xm:f>'6'!$F$2:$F$23</xm:f>
          </x14:formula1>
          <xm:sqref>G221:I221</xm:sqref>
        </x14:dataValidation>
        <x14:dataValidation type="list" errorStyle="information" allowBlank="1" showInputMessage="1" prompt="For hotels and locations, enter directly._x000a__x000a_For airport transfers, select from the list.">
          <x14:formula1>
            <xm:f>'6'!$K$5:$K$7</xm:f>
          </x14:formula1>
          <xm:sqref>G222:S222</xm:sqref>
        </x14:dataValidation>
        <x14:dataValidation type="list" allowBlank="1" showInputMessage="1" showErrorMessage="1" errorTitle="Select from the pull-down menu." error="This form allows you to specify only the choices you have chosen._x000a_If you wish to specify other options than those shown, please use the form for a free schedule.">
          <x14:formula1>
            <xm:f>'7'!$B$2:$B$21</xm:f>
          </x14:formula1>
          <xm:sqref>G251:S251</xm:sqref>
        </x14:dataValidation>
        <x14:dataValidation type="list" allowBlank="1" showInputMessage="1" prompt="For hotels and locations, enter directly._x000a__x000a_For airport transfers, select from the list.">
          <x14:formula1>
            <xm:f>'7'!$K$2:$K$4</xm:f>
          </x14:formula1>
          <xm:sqref>G254:S254</xm:sqref>
        </x14:dataValidation>
        <x14:dataValidation type="list" allowBlank="1" showInputMessage="1" showErrorMessage="1">
          <x14:formula1>
            <xm:f>'7'!$D$2:$D$25</xm:f>
          </x14:formula1>
          <xm:sqref>G255:H255</xm:sqref>
        </x14:dataValidation>
        <x14:dataValidation type="list" allowBlank="1" showInputMessage="1" showErrorMessage="1">
          <x14:formula1>
            <xm:f>'7'!$F$2:$F$23</xm:f>
          </x14:formula1>
          <xm:sqref>G256:I256</xm:sqref>
        </x14:dataValidation>
        <x14:dataValidation type="list" errorStyle="information" allowBlank="1" showInputMessage="1" prompt="For hotels and locations, enter directly._x000a__x000a_For airport transfers, select from the list.">
          <x14:formula1>
            <xm:f>'7'!$K$5:$K$7</xm:f>
          </x14:formula1>
          <xm:sqref>G257:S257</xm:sqref>
        </x14:dataValidation>
        <x14:dataValidation type="list" allowBlank="1" showInputMessage="1" showErrorMessage="1" prompt="day_x000a_">
          <x14:formula1>
            <xm:f>DATA!$B$4:$B$34</xm:f>
          </x14:formula1>
          <xm:sqref>C38</xm:sqref>
        </x14:dataValidation>
        <x14:dataValidation type="list" allowBlank="1" showInputMessage="1" showErrorMessage="1" prompt="month">
          <x14:formula1>
            <xm:f>DATA!$C$4:$C$15</xm:f>
          </x14:formula1>
          <xm:sqref>D38</xm:sqref>
        </x14:dataValidation>
        <x14:dataValidation type="list" allowBlank="1" showInputMessage="1" showErrorMessage="1" prompt="year">
          <x14:formula1>
            <xm:f>DATA!$D$4:$D$5</xm:f>
          </x14:formula1>
          <xm:sqref>E38:F38</xm:sqref>
        </x14:dataValidation>
        <x14:dataValidation type="list" allowBlank="1" showInputMessage="1" showErrorMessage="1" prompt="Please select a plan to charter a car.">
          <x14:formula1>
            <xm:f>DATA!$H$4:$H$25</xm:f>
          </x14:formula1>
          <xm:sqref>B39:S39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CF69"/>
  <sheetViews>
    <sheetView workbookViewId="0">
      <selection activeCell="H4" sqref="H4:CF58"/>
    </sheetView>
  </sheetViews>
  <sheetFormatPr defaultRowHeight="16.5" x14ac:dyDescent="0.15"/>
  <cols>
    <col min="1" max="10" width="9" style="1"/>
    <col min="11" max="11" width="27.375" style="1" customWidth="1"/>
    <col min="12" max="16384" width="9" style="1"/>
  </cols>
  <sheetData>
    <row r="2" spans="2:84" ht="17.25" thickBot="1" x14ac:dyDescent="0.2">
      <c r="L2" s="1" t="s">
        <v>56</v>
      </c>
    </row>
    <row r="3" spans="2:84" x14ac:dyDescent="0.15">
      <c r="B3" s="16">
        <v>0</v>
      </c>
      <c r="E3" s="11" t="s">
        <v>60</v>
      </c>
      <c r="F3" s="12"/>
      <c r="L3" s="15">
        <v>2</v>
      </c>
      <c r="M3" s="15">
        <v>3</v>
      </c>
      <c r="N3" s="15">
        <v>4</v>
      </c>
      <c r="O3" s="15">
        <v>5</v>
      </c>
      <c r="P3" s="15">
        <v>6</v>
      </c>
      <c r="Q3" s="15">
        <v>7</v>
      </c>
      <c r="R3" s="15">
        <v>8</v>
      </c>
      <c r="S3" s="15">
        <v>9</v>
      </c>
      <c r="T3" s="15">
        <v>10</v>
      </c>
      <c r="U3" s="15">
        <v>11</v>
      </c>
      <c r="V3" s="15">
        <v>12</v>
      </c>
      <c r="W3" s="15">
        <v>13</v>
      </c>
      <c r="X3" s="15">
        <v>14</v>
      </c>
      <c r="Y3" s="15">
        <v>15</v>
      </c>
      <c r="Z3" s="15">
        <v>16</v>
      </c>
      <c r="AA3" s="15">
        <v>17</v>
      </c>
      <c r="AB3" s="15">
        <v>18</v>
      </c>
      <c r="AC3" s="15">
        <v>19</v>
      </c>
      <c r="AD3" s="15">
        <v>20</v>
      </c>
      <c r="AE3" s="15">
        <v>21</v>
      </c>
      <c r="AF3" s="22">
        <v>22</v>
      </c>
      <c r="AG3" s="22">
        <v>23</v>
      </c>
      <c r="AH3" s="22">
        <v>24</v>
      </c>
      <c r="AI3" s="22">
        <v>25</v>
      </c>
      <c r="AJ3" s="22">
        <v>26</v>
      </c>
      <c r="AK3" s="22">
        <v>27</v>
      </c>
      <c r="AL3" s="22">
        <v>28</v>
      </c>
      <c r="AM3" s="22">
        <v>29</v>
      </c>
      <c r="AN3" s="22">
        <v>30</v>
      </c>
      <c r="AO3" s="22">
        <v>31</v>
      </c>
      <c r="AP3" s="22">
        <v>32</v>
      </c>
      <c r="AQ3" s="22">
        <v>33</v>
      </c>
      <c r="AR3" s="22">
        <v>34</v>
      </c>
      <c r="AS3" s="22">
        <v>35</v>
      </c>
      <c r="AT3" s="22">
        <v>36</v>
      </c>
      <c r="AU3" s="22">
        <v>37</v>
      </c>
      <c r="AV3" s="22">
        <v>38</v>
      </c>
      <c r="AW3" s="22">
        <v>39</v>
      </c>
      <c r="AX3" s="22">
        <v>40</v>
      </c>
      <c r="AY3" s="22">
        <v>41</v>
      </c>
      <c r="AZ3" s="22">
        <v>42</v>
      </c>
      <c r="BA3" s="22">
        <v>43</v>
      </c>
      <c r="BB3" s="22">
        <v>44</v>
      </c>
      <c r="BC3" s="22">
        <v>45</v>
      </c>
      <c r="BD3" s="22">
        <v>46</v>
      </c>
      <c r="BE3" s="22">
        <v>47</v>
      </c>
      <c r="BF3" s="22">
        <v>48</v>
      </c>
      <c r="BG3" s="22">
        <v>49</v>
      </c>
      <c r="BH3" s="22">
        <v>50</v>
      </c>
      <c r="BI3" s="22">
        <v>51</v>
      </c>
      <c r="BJ3" s="22">
        <v>52</v>
      </c>
      <c r="BK3" s="22">
        <v>53</v>
      </c>
      <c r="BL3" s="22">
        <v>54</v>
      </c>
      <c r="BM3" s="22">
        <v>55</v>
      </c>
      <c r="BN3" s="22">
        <v>56</v>
      </c>
      <c r="BO3" s="22">
        <v>57</v>
      </c>
      <c r="BP3" s="22">
        <v>58</v>
      </c>
      <c r="BQ3" s="22">
        <v>59</v>
      </c>
      <c r="BR3" s="22">
        <v>60</v>
      </c>
      <c r="BS3" s="22">
        <v>61</v>
      </c>
      <c r="BT3" s="22">
        <v>62</v>
      </c>
      <c r="BU3" s="22">
        <v>63</v>
      </c>
      <c r="BV3" s="22">
        <v>64</v>
      </c>
      <c r="BW3" s="22">
        <v>65</v>
      </c>
      <c r="BX3" s="22">
        <v>66</v>
      </c>
      <c r="BY3" s="22">
        <v>67</v>
      </c>
      <c r="BZ3" s="22">
        <v>68</v>
      </c>
      <c r="CA3" s="22">
        <v>69</v>
      </c>
      <c r="CB3" s="22">
        <v>70</v>
      </c>
      <c r="CC3" s="22">
        <v>71</v>
      </c>
      <c r="CD3" s="22">
        <v>72</v>
      </c>
      <c r="CE3" s="22">
        <v>73</v>
      </c>
      <c r="CF3" s="22">
        <v>74</v>
      </c>
    </row>
    <row r="4" spans="2:84" x14ac:dyDescent="0.15">
      <c r="B4" s="15">
        <v>1</v>
      </c>
      <c r="C4" s="15" t="s">
        <v>17</v>
      </c>
      <c r="D4" s="15">
        <v>2023</v>
      </c>
      <c r="E4" s="13" t="s">
        <v>8</v>
      </c>
      <c r="F4" s="17">
        <v>4</v>
      </c>
      <c r="H4" s="2"/>
      <c r="K4" s="16" t="s">
        <v>74</v>
      </c>
      <c r="L4" s="1" t="s">
        <v>28</v>
      </c>
      <c r="M4" s="1" t="s">
        <v>37</v>
      </c>
      <c r="N4" s="1" t="s">
        <v>45</v>
      </c>
      <c r="O4" s="1" t="s">
        <v>46</v>
      </c>
      <c r="P4" s="10" t="s">
        <v>47</v>
      </c>
      <c r="Q4" s="1" t="s">
        <v>36</v>
      </c>
      <c r="R4" s="1" t="s">
        <v>48</v>
      </c>
      <c r="S4" s="1" t="s">
        <v>49</v>
      </c>
      <c r="T4" s="1" t="s">
        <v>50</v>
      </c>
      <c r="U4" s="1" t="s">
        <v>51</v>
      </c>
      <c r="V4" s="1" t="s">
        <v>52</v>
      </c>
      <c r="W4" s="1" t="s">
        <v>53</v>
      </c>
      <c r="X4" s="1" t="s">
        <v>54</v>
      </c>
      <c r="Y4" s="1" t="s">
        <v>55</v>
      </c>
      <c r="AF4" s="10">
        <v>0.29166666666666669</v>
      </c>
      <c r="AG4" s="10">
        <v>0.33333333333333298</v>
      </c>
      <c r="AH4" s="10">
        <v>0.375</v>
      </c>
      <c r="AI4" s="10">
        <v>0.41666666666666702</v>
      </c>
      <c r="AJ4" s="10">
        <v>0.45833333333333298</v>
      </c>
      <c r="AK4" s="10">
        <v>0.5</v>
      </c>
      <c r="AL4" s="10">
        <v>0.54166666666666696</v>
      </c>
      <c r="AM4" s="10">
        <v>0.58333333333333304</v>
      </c>
      <c r="AN4" s="10">
        <v>0.625</v>
      </c>
      <c r="AO4" s="10">
        <v>0.66666666666666696</v>
      </c>
      <c r="AP4" s="10">
        <v>0.70833333333333304</v>
      </c>
      <c r="AQ4" s="10">
        <v>0.75</v>
      </c>
      <c r="AR4" s="10">
        <v>0.79166666666666696</v>
      </c>
      <c r="AS4" s="10">
        <v>0.83333333333333304</v>
      </c>
      <c r="AT4" s="10">
        <v>0.875</v>
      </c>
      <c r="AU4" s="10">
        <v>0.91666666666666696</v>
      </c>
      <c r="AV4" s="10">
        <v>0.95833333333333304</v>
      </c>
      <c r="AW4" s="10">
        <v>1</v>
      </c>
      <c r="AX4" s="10">
        <v>1.0416666666666701</v>
      </c>
      <c r="AY4" s="10">
        <v>1.0833333333333299</v>
      </c>
      <c r="AZ4" s="10">
        <v>1.125</v>
      </c>
      <c r="BA4" s="10">
        <v>1.1666666666666701</v>
      </c>
      <c r="BB4" s="10">
        <v>1.2083333333333299</v>
      </c>
      <c r="BC4" s="10">
        <v>1.25</v>
      </c>
      <c r="BE4" s="41">
        <v>4.1666666666666664E-2</v>
      </c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1" t="s">
        <v>83</v>
      </c>
      <c r="CB4" s="1" t="s">
        <v>84</v>
      </c>
      <c r="CC4" s="1" t="s">
        <v>80</v>
      </c>
    </row>
    <row r="5" spans="2:84" x14ac:dyDescent="0.15">
      <c r="B5" s="15">
        <v>2</v>
      </c>
      <c r="C5" s="15" t="s">
        <v>6</v>
      </c>
      <c r="D5" s="15">
        <v>2024</v>
      </c>
      <c r="E5" s="13" t="s">
        <v>12</v>
      </c>
      <c r="F5" s="17">
        <v>8</v>
      </c>
      <c r="H5" s="2" t="s">
        <v>20</v>
      </c>
      <c r="K5" s="16" t="s">
        <v>73</v>
      </c>
      <c r="L5" s="1" t="s">
        <v>28</v>
      </c>
      <c r="M5" s="1" t="s">
        <v>37</v>
      </c>
      <c r="N5" s="1" t="s">
        <v>45</v>
      </c>
      <c r="O5" s="1" t="s">
        <v>46</v>
      </c>
      <c r="P5" s="10" t="s">
        <v>47</v>
      </c>
      <c r="Q5" s="1" t="s">
        <v>36</v>
      </c>
      <c r="R5" s="1" t="s">
        <v>48</v>
      </c>
      <c r="S5" s="1" t="s">
        <v>49</v>
      </c>
      <c r="T5" s="1" t="s">
        <v>50</v>
      </c>
      <c r="U5" s="1" t="s">
        <v>51</v>
      </c>
      <c r="V5" s="1" t="s">
        <v>52</v>
      </c>
      <c r="W5" s="1" t="s">
        <v>53</v>
      </c>
      <c r="X5" s="1" t="s">
        <v>54</v>
      </c>
      <c r="Y5" s="1" t="s">
        <v>55</v>
      </c>
      <c r="AF5" s="10">
        <v>0.29166666666666669</v>
      </c>
      <c r="AG5" s="10">
        <v>0.33333333333333298</v>
      </c>
      <c r="AH5" s="10">
        <v>0.375</v>
      </c>
      <c r="AI5" s="10">
        <v>0.41666666666666702</v>
      </c>
      <c r="AJ5" s="10">
        <v>0.45833333333333298</v>
      </c>
      <c r="AK5" s="10">
        <v>0.5</v>
      </c>
      <c r="AL5" s="10">
        <v>0.54166666666666696</v>
      </c>
      <c r="AM5" s="10">
        <v>0.58333333333333304</v>
      </c>
      <c r="AN5" s="10">
        <v>0.625</v>
      </c>
      <c r="AO5" s="10">
        <v>0.66666666666666696</v>
      </c>
      <c r="AP5" s="10">
        <v>0.70833333333333304</v>
      </c>
      <c r="AQ5" s="10">
        <v>0.75</v>
      </c>
      <c r="AR5" s="10">
        <v>0.79166666666666696</v>
      </c>
      <c r="AS5" s="10">
        <v>0.83333333333333304</v>
      </c>
      <c r="AT5" s="10">
        <v>0.875</v>
      </c>
      <c r="AU5" s="10">
        <v>0.91666666666666696</v>
      </c>
      <c r="AV5" s="10">
        <v>0.95833333333333304</v>
      </c>
      <c r="AW5" s="10">
        <v>1</v>
      </c>
      <c r="AX5" s="10">
        <v>1.0416666666666701</v>
      </c>
      <c r="AY5" s="10">
        <v>1.0833333333333299</v>
      </c>
      <c r="AZ5" s="10">
        <v>1.125</v>
      </c>
      <c r="BA5" s="10">
        <v>1.1666666666666701</v>
      </c>
      <c r="BB5" s="10">
        <v>1.2083333333333299</v>
      </c>
      <c r="BC5" s="10">
        <v>1.25</v>
      </c>
      <c r="BE5" s="41">
        <v>6.25E-2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1" t="s">
        <v>79</v>
      </c>
      <c r="CB5" s="1" t="s">
        <v>81</v>
      </c>
      <c r="CC5" s="1" t="s">
        <v>82</v>
      </c>
    </row>
    <row r="6" spans="2:84" x14ac:dyDescent="0.15">
      <c r="B6" s="15">
        <v>3</v>
      </c>
      <c r="C6" s="15" t="s">
        <v>7</v>
      </c>
      <c r="E6" s="13" t="s">
        <v>16</v>
      </c>
      <c r="F6" s="17">
        <v>12</v>
      </c>
      <c r="H6" s="2" t="s">
        <v>21</v>
      </c>
      <c r="J6" s="2"/>
      <c r="K6" s="16" t="s">
        <v>75</v>
      </c>
      <c r="L6" s="1" t="s">
        <v>28</v>
      </c>
      <c r="M6" s="1" t="s">
        <v>37</v>
      </c>
      <c r="N6" s="1" t="s">
        <v>45</v>
      </c>
      <c r="O6" s="1" t="s">
        <v>46</v>
      </c>
      <c r="P6" s="10" t="s">
        <v>47</v>
      </c>
      <c r="Q6" s="1" t="s">
        <v>36</v>
      </c>
      <c r="R6" s="1" t="s">
        <v>48</v>
      </c>
      <c r="S6" s="1" t="s">
        <v>49</v>
      </c>
      <c r="T6" s="1" t="s">
        <v>50</v>
      </c>
      <c r="U6" s="1" t="s">
        <v>51</v>
      </c>
      <c r="V6" s="1" t="s">
        <v>52</v>
      </c>
      <c r="W6" s="1" t="s">
        <v>53</v>
      </c>
      <c r="X6" s="1" t="s">
        <v>54</v>
      </c>
      <c r="Y6" s="1" t="s">
        <v>55</v>
      </c>
      <c r="AF6" s="10">
        <v>0.29166666666666669</v>
      </c>
      <c r="AG6" s="10">
        <v>0.33333333333333298</v>
      </c>
      <c r="AH6" s="10">
        <v>0.375</v>
      </c>
      <c r="AI6" s="10">
        <v>0.41666666666666702</v>
      </c>
      <c r="AJ6" s="10">
        <v>0.45833333333333298</v>
      </c>
      <c r="AK6" s="10">
        <v>0.5</v>
      </c>
      <c r="AL6" s="10">
        <v>0.54166666666666696</v>
      </c>
      <c r="AM6" s="10">
        <v>0.58333333333333304</v>
      </c>
      <c r="AN6" s="10">
        <v>0.625</v>
      </c>
      <c r="AO6" s="10">
        <v>0.66666666666666696</v>
      </c>
      <c r="AP6" s="10">
        <v>0.70833333333333304</v>
      </c>
      <c r="AQ6" s="10">
        <v>0.75</v>
      </c>
      <c r="AR6" s="10">
        <v>0.79166666666666696</v>
      </c>
      <c r="AS6" s="10">
        <v>0.83333333333333304</v>
      </c>
      <c r="AT6" s="10">
        <v>0.875</v>
      </c>
      <c r="AU6" s="10">
        <v>0.91666666666666696</v>
      </c>
      <c r="AV6" s="10">
        <v>0.95833333333333304</v>
      </c>
      <c r="AW6" s="10">
        <v>1</v>
      </c>
      <c r="AX6" s="10">
        <v>1.0416666666666701</v>
      </c>
      <c r="AY6" s="10">
        <v>1.0833333333333299</v>
      </c>
      <c r="AZ6" s="10">
        <v>1.125</v>
      </c>
      <c r="BA6" s="10">
        <v>1.1666666666666701</v>
      </c>
      <c r="BB6" s="10">
        <v>1.2083333333333299</v>
      </c>
      <c r="BC6" s="10">
        <v>1.25</v>
      </c>
      <c r="BE6" s="41">
        <v>2.0833333333333332E-2</v>
      </c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D6" s="1" t="s">
        <v>83</v>
      </c>
      <c r="CE6" s="1" t="s">
        <v>84</v>
      </c>
      <c r="CF6" s="1" t="s">
        <v>80</v>
      </c>
    </row>
    <row r="7" spans="2:84" x14ac:dyDescent="0.15">
      <c r="B7" s="15">
        <v>4</v>
      </c>
      <c r="C7" s="15" t="s">
        <v>8</v>
      </c>
      <c r="E7" s="13" t="s">
        <v>6</v>
      </c>
      <c r="F7" s="17">
        <v>2</v>
      </c>
      <c r="H7" s="2" t="s">
        <v>22</v>
      </c>
      <c r="J7" s="2"/>
      <c r="K7" s="16" t="s">
        <v>76</v>
      </c>
      <c r="L7" s="1" t="s">
        <v>28</v>
      </c>
      <c r="M7" s="1" t="s">
        <v>37</v>
      </c>
      <c r="N7" s="1" t="s">
        <v>45</v>
      </c>
      <c r="O7" s="1" t="s">
        <v>46</v>
      </c>
      <c r="P7" s="10" t="s">
        <v>47</v>
      </c>
      <c r="Q7" s="1" t="s">
        <v>36</v>
      </c>
      <c r="R7" s="1" t="s">
        <v>48</v>
      </c>
      <c r="S7" s="1" t="s">
        <v>49</v>
      </c>
      <c r="T7" s="1" t="s">
        <v>50</v>
      </c>
      <c r="U7" s="1" t="s">
        <v>51</v>
      </c>
      <c r="V7" s="1" t="s">
        <v>52</v>
      </c>
      <c r="W7" s="1" t="s">
        <v>53</v>
      </c>
      <c r="X7" s="1" t="s">
        <v>54</v>
      </c>
      <c r="Y7" s="1" t="s">
        <v>55</v>
      </c>
      <c r="AF7" s="10">
        <v>0.29166666666666669</v>
      </c>
      <c r="AG7" s="10">
        <v>0.33333333333333298</v>
      </c>
      <c r="AH7" s="10">
        <v>0.375</v>
      </c>
      <c r="AI7" s="10">
        <v>0.41666666666666702</v>
      </c>
      <c r="AJ7" s="10">
        <v>0.45833333333333298</v>
      </c>
      <c r="AK7" s="10">
        <v>0.5</v>
      </c>
      <c r="AL7" s="10">
        <v>0.54166666666666696</v>
      </c>
      <c r="AM7" s="10">
        <v>0.58333333333333304</v>
      </c>
      <c r="AN7" s="10">
        <v>0.625</v>
      </c>
      <c r="AO7" s="10">
        <v>0.66666666666666696</v>
      </c>
      <c r="AP7" s="10">
        <v>0.70833333333333304</v>
      </c>
      <c r="AQ7" s="10">
        <v>0.75</v>
      </c>
      <c r="AR7" s="10">
        <v>0.79166666666666696</v>
      </c>
      <c r="AS7" s="10">
        <v>0.83333333333333304</v>
      </c>
      <c r="AT7" s="10">
        <v>0.875</v>
      </c>
      <c r="AU7" s="10">
        <v>0.91666666666666696</v>
      </c>
      <c r="AV7" s="10">
        <v>0.95833333333333304</v>
      </c>
      <c r="AW7" s="10">
        <v>1</v>
      </c>
      <c r="AX7" s="10">
        <v>1.0416666666666701</v>
      </c>
      <c r="AY7" s="10">
        <v>1.0833333333333299</v>
      </c>
      <c r="AZ7" s="10">
        <v>1.125</v>
      </c>
      <c r="BA7" s="10">
        <v>1.1666666666666701</v>
      </c>
      <c r="BB7" s="10">
        <v>1.2083333333333299</v>
      </c>
      <c r="BC7" s="10">
        <v>1.25</v>
      </c>
      <c r="BE7" s="41">
        <v>4.1666666666666664E-2</v>
      </c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D7" s="1" t="s">
        <v>79</v>
      </c>
      <c r="CE7" s="1" t="s">
        <v>81</v>
      </c>
      <c r="CF7" s="1" t="s">
        <v>82</v>
      </c>
    </row>
    <row r="8" spans="2:84" x14ac:dyDescent="0.15">
      <c r="B8" s="15">
        <v>5</v>
      </c>
      <c r="C8" s="15" t="s">
        <v>9</v>
      </c>
      <c r="E8" s="13" t="s">
        <v>17</v>
      </c>
      <c r="F8" s="17">
        <v>1</v>
      </c>
      <c r="H8" s="2" t="s">
        <v>23</v>
      </c>
      <c r="J8" s="2"/>
      <c r="K8" s="16" t="s">
        <v>18</v>
      </c>
      <c r="L8" s="1" t="s">
        <v>28</v>
      </c>
      <c r="M8" s="1" t="s">
        <v>37</v>
      </c>
      <c r="N8" s="10"/>
      <c r="AF8" s="10">
        <v>0.29166666666666669</v>
      </c>
      <c r="AG8" s="10">
        <v>0.3125</v>
      </c>
      <c r="AH8" s="10">
        <v>0.33333333333333298</v>
      </c>
      <c r="AI8" s="10">
        <v>0.35416666666666702</v>
      </c>
      <c r="AJ8" s="10">
        <v>0.375</v>
      </c>
      <c r="AK8" s="10">
        <v>0.39583333333333398</v>
      </c>
      <c r="AL8" s="10">
        <v>0.41666666666666702</v>
      </c>
      <c r="AM8" s="10">
        <v>0.4375</v>
      </c>
      <c r="AN8" s="10">
        <v>0.45833333333333398</v>
      </c>
      <c r="AO8" s="10">
        <v>0.47916666666666702</v>
      </c>
      <c r="AP8" s="10">
        <v>0.5</v>
      </c>
      <c r="AQ8" s="10"/>
      <c r="AR8" s="10"/>
      <c r="AS8" s="10"/>
      <c r="AT8" s="10"/>
      <c r="BE8" s="41">
        <v>0.41666666666666669</v>
      </c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</row>
    <row r="9" spans="2:84" x14ac:dyDescent="0.15">
      <c r="B9" s="15">
        <v>6</v>
      </c>
      <c r="C9" s="15" t="s">
        <v>10</v>
      </c>
      <c r="E9" s="13" t="s">
        <v>11</v>
      </c>
      <c r="F9" s="17">
        <v>7</v>
      </c>
      <c r="H9" s="2" t="s">
        <v>24</v>
      </c>
      <c r="J9" s="2"/>
      <c r="K9" s="16" t="s">
        <v>19</v>
      </c>
      <c r="L9" s="1" t="s">
        <v>45</v>
      </c>
      <c r="M9" s="1" t="s">
        <v>46</v>
      </c>
      <c r="N9" s="10" t="s">
        <v>47</v>
      </c>
      <c r="O9" s="1" t="s">
        <v>36</v>
      </c>
      <c r="P9" s="1" t="s">
        <v>48</v>
      </c>
      <c r="Q9" s="1" t="s">
        <v>49</v>
      </c>
      <c r="R9" s="1" t="s">
        <v>50</v>
      </c>
      <c r="S9" s="1" t="s">
        <v>51</v>
      </c>
      <c r="T9" s="1" t="s">
        <v>52</v>
      </c>
      <c r="U9" s="1" t="s">
        <v>53</v>
      </c>
      <c r="V9" s="1" t="s">
        <v>54</v>
      </c>
      <c r="W9" s="1" t="s">
        <v>55</v>
      </c>
      <c r="AF9" s="10">
        <v>0.29166666666666669</v>
      </c>
      <c r="AG9" s="10">
        <v>0.3125</v>
      </c>
      <c r="AH9" s="10">
        <v>0.33333333333333298</v>
      </c>
      <c r="AI9" s="10">
        <v>0.35416666666666702</v>
      </c>
      <c r="AJ9" s="10">
        <v>0.375</v>
      </c>
      <c r="AK9" s="10">
        <v>0.39583333333333398</v>
      </c>
      <c r="AL9" s="10">
        <v>0.41666666666666702</v>
      </c>
      <c r="AM9" s="10">
        <v>0.4375</v>
      </c>
      <c r="AN9" s="10">
        <v>0.45833333333333398</v>
      </c>
      <c r="AO9" s="10">
        <v>0.47916666666666702</v>
      </c>
      <c r="AP9" s="10">
        <v>0.5</v>
      </c>
      <c r="BE9" s="41">
        <v>0.41666666666666669</v>
      </c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</row>
    <row r="10" spans="2:84" x14ac:dyDescent="0.15">
      <c r="B10" s="15">
        <v>7</v>
      </c>
      <c r="C10" s="15" t="s">
        <v>11</v>
      </c>
      <c r="E10" s="13" t="s">
        <v>10</v>
      </c>
      <c r="F10" s="17">
        <v>6</v>
      </c>
      <c r="H10" s="2" t="s">
        <v>25</v>
      </c>
      <c r="J10" s="2"/>
      <c r="K10" s="16" t="s">
        <v>69</v>
      </c>
      <c r="L10" s="1" t="s">
        <v>28</v>
      </c>
      <c r="M10" s="1" t="s">
        <v>37</v>
      </c>
      <c r="N10" s="1" t="s">
        <v>45</v>
      </c>
      <c r="O10" s="1" t="s">
        <v>46</v>
      </c>
      <c r="P10" s="10" t="s">
        <v>47</v>
      </c>
      <c r="Q10" s="1" t="s">
        <v>36</v>
      </c>
      <c r="R10" s="1" t="s">
        <v>48</v>
      </c>
      <c r="S10" s="1" t="s">
        <v>49</v>
      </c>
      <c r="T10" s="1" t="s">
        <v>50</v>
      </c>
      <c r="U10" s="1" t="s">
        <v>51</v>
      </c>
      <c r="V10" s="1" t="s">
        <v>52</v>
      </c>
      <c r="W10" s="1" t="s">
        <v>53</v>
      </c>
      <c r="X10" s="1" t="s">
        <v>54</v>
      </c>
      <c r="Y10" s="1" t="s">
        <v>55</v>
      </c>
      <c r="AF10" s="10">
        <v>0.29166666666666669</v>
      </c>
      <c r="AG10" s="10">
        <v>0.33333333333333298</v>
      </c>
      <c r="AH10" s="10">
        <v>0.375</v>
      </c>
      <c r="AI10" s="10">
        <v>0.41666666666666702</v>
      </c>
      <c r="AJ10" s="10">
        <v>0.45833333333333298</v>
      </c>
      <c r="AK10" s="10">
        <v>0.5</v>
      </c>
      <c r="AL10" s="10">
        <v>0.54166666666666696</v>
      </c>
      <c r="AM10" s="10">
        <v>0.58333333333333304</v>
      </c>
      <c r="AN10" s="10">
        <v>0.625</v>
      </c>
      <c r="AO10" s="10">
        <v>0.66666666666666696</v>
      </c>
      <c r="AP10" s="10">
        <v>0.70833333333333304</v>
      </c>
      <c r="AQ10" s="10">
        <v>0.75</v>
      </c>
      <c r="AR10" s="10">
        <v>0.79166666666666696</v>
      </c>
      <c r="AS10" s="10">
        <v>0.83333333333333304</v>
      </c>
      <c r="AT10" s="10">
        <v>0.875</v>
      </c>
      <c r="AU10" s="10">
        <v>0.91666666666666696</v>
      </c>
      <c r="AV10" s="10">
        <v>0.95833333333333304</v>
      </c>
      <c r="AW10" s="10">
        <v>1</v>
      </c>
      <c r="AX10" s="10">
        <v>1.0416666666666701</v>
      </c>
      <c r="AY10" s="10">
        <v>1.0833333333333299</v>
      </c>
      <c r="AZ10" s="10">
        <v>1.125</v>
      </c>
      <c r="BA10" s="10">
        <v>1.1666666666666701</v>
      </c>
      <c r="BB10" s="10">
        <v>1.2083333333333299</v>
      </c>
      <c r="BC10" s="10">
        <v>1.25</v>
      </c>
      <c r="BE10" s="41">
        <v>0.125</v>
      </c>
      <c r="BF10" s="41">
        <v>0.16666666666666699</v>
      </c>
      <c r="BG10" s="41">
        <v>0.20833333333333301</v>
      </c>
      <c r="BH10" s="41">
        <v>0.25</v>
      </c>
      <c r="BI10" s="41">
        <v>0.29166666666666702</v>
      </c>
      <c r="BJ10" s="41">
        <v>0.33333333333333298</v>
      </c>
      <c r="BK10" s="41">
        <v>0.375</v>
      </c>
      <c r="BL10" s="41">
        <v>0.41666666666666702</v>
      </c>
      <c r="BM10" s="41">
        <v>0.45833333333333298</v>
      </c>
      <c r="BN10" s="41">
        <v>0.5</v>
      </c>
      <c r="BO10" s="41">
        <v>0.54166666666666696</v>
      </c>
      <c r="BP10" s="41">
        <v>0.58333333333333304</v>
      </c>
      <c r="BQ10" s="41">
        <v>0.625</v>
      </c>
      <c r="BR10" s="41">
        <v>0.66666666666666696</v>
      </c>
      <c r="BS10" s="41">
        <v>0.70833333333333304</v>
      </c>
      <c r="BT10" s="41">
        <v>0.75</v>
      </c>
      <c r="BU10" s="41">
        <v>0.79166666666666696</v>
      </c>
      <c r="BV10" s="41">
        <v>0.83333333333333304</v>
      </c>
      <c r="BW10" s="41">
        <v>0.875</v>
      </c>
      <c r="BX10" s="41">
        <v>0.91666666666666696</v>
      </c>
      <c r="BY10" s="41">
        <v>0.95833333333333304</v>
      </c>
      <c r="BZ10" s="41">
        <v>1</v>
      </c>
    </row>
    <row r="11" spans="2:84" x14ac:dyDescent="0.15">
      <c r="B11" s="15">
        <v>8</v>
      </c>
      <c r="C11" s="15" t="s">
        <v>12</v>
      </c>
      <c r="E11" s="13" t="s">
        <v>7</v>
      </c>
      <c r="F11" s="17">
        <v>3</v>
      </c>
      <c r="H11" s="2" t="s">
        <v>71</v>
      </c>
      <c r="J11" s="2"/>
      <c r="K11" s="16" t="s">
        <v>21</v>
      </c>
      <c r="L11" s="1" t="s">
        <v>28</v>
      </c>
      <c r="M11" s="1" t="s">
        <v>37</v>
      </c>
      <c r="N11" s="10"/>
      <c r="O11" s="10"/>
      <c r="AF11" s="10">
        <v>0.33333333333333331</v>
      </c>
      <c r="BE11" s="41">
        <v>0.41666666666666669</v>
      </c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</row>
    <row r="12" spans="2:84" x14ac:dyDescent="0.15">
      <c r="B12" s="15">
        <v>9</v>
      </c>
      <c r="C12" s="15" t="s">
        <v>13</v>
      </c>
      <c r="E12" s="13" t="s">
        <v>9</v>
      </c>
      <c r="F12" s="17">
        <v>5</v>
      </c>
      <c r="H12" s="2" t="s">
        <v>72</v>
      </c>
      <c r="J12" s="2"/>
      <c r="K12" s="16" t="s">
        <v>23</v>
      </c>
      <c r="L12" s="1" t="s">
        <v>29</v>
      </c>
      <c r="M12" s="1" t="s">
        <v>38</v>
      </c>
      <c r="N12" s="10"/>
      <c r="O12" s="10"/>
      <c r="AF12" s="10">
        <v>0.33333333333333331</v>
      </c>
      <c r="BE12" s="41">
        <v>0.41666666666666669</v>
      </c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</row>
    <row r="13" spans="2:84" x14ac:dyDescent="0.15">
      <c r="B13" s="15">
        <v>10</v>
      </c>
      <c r="C13" s="15" t="s">
        <v>14</v>
      </c>
      <c r="E13" s="13" t="s">
        <v>15</v>
      </c>
      <c r="F13" s="17">
        <v>11</v>
      </c>
      <c r="H13" s="1" t="s">
        <v>174</v>
      </c>
      <c r="J13" s="2"/>
      <c r="K13" s="16" t="s">
        <v>22</v>
      </c>
      <c r="L13" s="1" t="s">
        <v>30</v>
      </c>
      <c r="M13" s="1" t="s">
        <v>39</v>
      </c>
      <c r="N13" s="10"/>
      <c r="O13" s="10"/>
      <c r="AF13" s="10">
        <v>0.33333333333333331</v>
      </c>
      <c r="BE13" s="41">
        <v>0.41666666666666669</v>
      </c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2:84" x14ac:dyDescent="0.15">
      <c r="B14" s="15">
        <v>11</v>
      </c>
      <c r="C14" s="15" t="s">
        <v>15</v>
      </c>
      <c r="E14" s="13" t="s">
        <v>14</v>
      </c>
      <c r="F14" s="17">
        <v>10</v>
      </c>
      <c r="H14" s="1" t="s">
        <v>175</v>
      </c>
      <c r="K14" s="16" t="s">
        <v>24</v>
      </c>
      <c r="L14" s="1" t="s">
        <v>31</v>
      </c>
      <c r="M14" s="1" t="s">
        <v>40</v>
      </c>
      <c r="N14" s="10"/>
      <c r="O14" s="10"/>
      <c r="AF14" s="10">
        <v>0.33333333333333331</v>
      </c>
      <c r="BE14" s="41">
        <v>0.41666666666666669</v>
      </c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</row>
    <row r="15" spans="2:84" ht="17.25" thickBot="1" x14ac:dyDescent="0.2">
      <c r="B15" s="15">
        <v>12</v>
      </c>
      <c r="C15" s="15" t="s">
        <v>16</v>
      </c>
      <c r="E15" s="14" t="s">
        <v>13</v>
      </c>
      <c r="F15" s="18">
        <v>9</v>
      </c>
      <c r="K15" s="16" t="s">
        <v>25</v>
      </c>
      <c r="L15" s="1" t="s">
        <v>32</v>
      </c>
      <c r="M15" s="1" t="s">
        <v>41</v>
      </c>
      <c r="N15" s="10"/>
      <c r="O15" s="10"/>
      <c r="AF15" s="10">
        <v>0.33333333333333331</v>
      </c>
      <c r="BE15" s="41">
        <v>0.45833333333333331</v>
      </c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</row>
    <row r="16" spans="2:84" x14ac:dyDescent="0.15">
      <c r="B16" s="15">
        <v>13</v>
      </c>
      <c r="H16" s="1" t="s">
        <v>18</v>
      </c>
      <c r="K16" s="16" t="s">
        <v>71</v>
      </c>
      <c r="L16" s="1" t="s">
        <v>33</v>
      </c>
      <c r="M16" s="1" t="s">
        <v>42</v>
      </c>
      <c r="N16" s="10"/>
      <c r="O16" s="10"/>
      <c r="AF16" s="10">
        <v>0.33333333333333331</v>
      </c>
      <c r="BE16" s="41">
        <v>0.41666666666666669</v>
      </c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</row>
    <row r="17" spans="2:78" x14ac:dyDescent="0.15">
      <c r="B17" s="15">
        <v>14</v>
      </c>
      <c r="H17" s="1" t="s">
        <v>19</v>
      </c>
      <c r="K17" s="1" t="s">
        <v>175</v>
      </c>
      <c r="L17" s="1" t="s">
        <v>34</v>
      </c>
      <c r="M17" s="1" t="s">
        <v>43</v>
      </c>
      <c r="N17" s="10"/>
      <c r="O17" s="10"/>
      <c r="AF17" s="10">
        <v>0.33333333333333331</v>
      </c>
      <c r="BE17" s="41">
        <v>0.41666666666666669</v>
      </c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</row>
    <row r="18" spans="2:78" x14ac:dyDescent="0.15">
      <c r="B18" s="15">
        <v>15</v>
      </c>
      <c r="H18" s="16" t="s">
        <v>74</v>
      </c>
      <c r="K18" s="1" t="s">
        <v>174</v>
      </c>
      <c r="L18" s="1" t="s">
        <v>33</v>
      </c>
      <c r="M18" s="1" t="s">
        <v>42</v>
      </c>
      <c r="N18" s="10"/>
      <c r="O18" s="10"/>
      <c r="AF18" s="10">
        <v>0.33333333333333331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E18" s="41">
        <v>0.41666666666666669</v>
      </c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</row>
    <row r="19" spans="2:78" x14ac:dyDescent="0.15">
      <c r="B19" s="15">
        <v>16</v>
      </c>
      <c r="H19" s="16" t="s">
        <v>73</v>
      </c>
      <c r="K19" s="16" t="s">
        <v>72</v>
      </c>
      <c r="L19" s="1" t="s">
        <v>34</v>
      </c>
      <c r="M19" s="1" t="s">
        <v>43</v>
      </c>
      <c r="N19" s="10"/>
      <c r="O19" s="10"/>
      <c r="AF19" s="10">
        <v>0.33333333333333331</v>
      </c>
      <c r="BE19" s="41">
        <v>0.41666666666666669</v>
      </c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</row>
    <row r="20" spans="2:78" x14ac:dyDescent="0.15">
      <c r="B20" s="15">
        <v>17</v>
      </c>
      <c r="H20" s="16" t="s">
        <v>76</v>
      </c>
      <c r="K20" s="16" t="s">
        <v>20</v>
      </c>
      <c r="L20" s="1" t="s">
        <v>35</v>
      </c>
      <c r="M20" s="1" t="s">
        <v>44</v>
      </c>
      <c r="N20" s="10"/>
      <c r="O20" s="10"/>
      <c r="AF20" s="10">
        <v>0.33333333333333331</v>
      </c>
      <c r="BE20" s="41">
        <v>0.5</v>
      </c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</row>
    <row r="21" spans="2:78" x14ac:dyDescent="0.15">
      <c r="B21" s="15">
        <v>18</v>
      </c>
      <c r="H21" s="16" t="s">
        <v>75</v>
      </c>
      <c r="K21" s="16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</row>
    <row r="22" spans="2:78" x14ac:dyDescent="0.15">
      <c r="B22" s="15">
        <v>19</v>
      </c>
      <c r="H22" s="16"/>
      <c r="K22" s="16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</row>
    <row r="23" spans="2:78" x14ac:dyDescent="0.15">
      <c r="B23" s="15">
        <v>20</v>
      </c>
      <c r="H23" s="16" t="s">
        <v>69</v>
      </c>
      <c r="K23" s="16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</row>
    <row r="24" spans="2:78" x14ac:dyDescent="0.15">
      <c r="B24" s="15">
        <v>21</v>
      </c>
      <c r="K24" s="16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</row>
    <row r="25" spans="2:78" x14ac:dyDescent="0.15">
      <c r="B25" s="15">
        <v>22</v>
      </c>
      <c r="K25" s="16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</row>
    <row r="26" spans="2:78" x14ac:dyDescent="0.15">
      <c r="B26" s="15">
        <v>23</v>
      </c>
      <c r="K26" s="16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</row>
    <row r="27" spans="2:78" x14ac:dyDescent="0.15">
      <c r="B27" s="15">
        <v>24</v>
      </c>
      <c r="K27" s="16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</row>
    <row r="28" spans="2:78" x14ac:dyDescent="0.15">
      <c r="B28" s="15">
        <v>25</v>
      </c>
      <c r="K28" s="16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</row>
    <row r="29" spans="2:78" x14ac:dyDescent="0.15">
      <c r="B29" s="15">
        <v>26</v>
      </c>
      <c r="K29" s="16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</row>
    <row r="30" spans="2:78" x14ac:dyDescent="0.15">
      <c r="B30" s="15">
        <v>27</v>
      </c>
      <c r="K30" s="16"/>
    </row>
    <row r="31" spans="2:78" x14ac:dyDescent="0.15">
      <c r="B31" s="15">
        <v>28</v>
      </c>
      <c r="K31" s="16"/>
    </row>
    <row r="32" spans="2:78" x14ac:dyDescent="0.15">
      <c r="B32" s="15">
        <v>29</v>
      </c>
      <c r="K32" s="16"/>
    </row>
    <row r="33" spans="2:11" x14ac:dyDescent="0.15">
      <c r="B33" s="15">
        <v>30</v>
      </c>
      <c r="K33" s="16"/>
    </row>
    <row r="34" spans="2:11" x14ac:dyDescent="0.15">
      <c r="B34" s="15">
        <v>31</v>
      </c>
    </row>
    <row r="35" spans="2:11" x14ac:dyDescent="0.15">
      <c r="B35" s="16">
        <v>32</v>
      </c>
    </row>
    <row r="36" spans="2:11" x14ac:dyDescent="0.15">
      <c r="B36" s="16">
        <v>33</v>
      </c>
    </row>
    <row r="37" spans="2:11" x14ac:dyDescent="0.15">
      <c r="B37" s="16">
        <v>34</v>
      </c>
    </row>
    <row r="38" spans="2:11" x14ac:dyDescent="0.15">
      <c r="B38" s="16">
        <v>35</v>
      </c>
    </row>
    <row r="39" spans="2:11" x14ac:dyDescent="0.15">
      <c r="B39" s="16">
        <v>36</v>
      </c>
    </row>
    <row r="40" spans="2:11" x14ac:dyDescent="0.15">
      <c r="B40" s="16">
        <v>37</v>
      </c>
    </row>
    <row r="41" spans="2:11" x14ac:dyDescent="0.15">
      <c r="B41" s="16">
        <v>38</v>
      </c>
    </row>
    <row r="42" spans="2:11" x14ac:dyDescent="0.15">
      <c r="B42" s="16">
        <v>39</v>
      </c>
    </row>
    <row r="43" spans="2:11" x14ac:dyDescent="0.15">
      <c r="B43" s="16">
        <v>40</v>
      </c>
    </row>
    <row r="44" spans="2:11" x14ac:dyDescent="0.15">
      <c r="B44" s="16">
        <v>41</v>
      </c>
    </row>
    <row r="45" spans="2:11" x14ac:dyDescent="0.15">
      <c r="B45" s="16">
        <v>42</v>
      </c>
    </row>
    <row r="46" spans="2:11" x14ac:dyDescent="0.15">
      <c r="B46" s="16">
        <v>43</v>
      </c>
    </row>
    <row r="47" spans="2:11" x14ac:dyDescent="0.15">
      <c r="B47" s="16">
        <v>44</v>
      </c>
    </row>
    <row r="48" spans="2:11" x14ac:dyDescent="0.15">
      <c r="B48" s="16">
        <v>45</v>
      </c>
    </row>
    <row r="49" spans="2:2" x14ac:dyDescent="0.15">
      <c r="B49" s="16">
        <v>46</v>
      </c>
    </row>
    <row r="50" spans="2:2" x14ac:dyDescent="0.15">
      <c r="B50" s="16">
        <v>47</v>
      </c>
    </row>
    <row r="51" spans="2:2" x14ac:dyDescent="0.15">
      <c r="B51" s="16">
        <v>48</v>
      </c>
    </row>
    <row r="52" spans="2:2" x14ac:dyDescent="0.15">
      <c r="B52" s="16">
        <v>49</v>
      </c>
    </row>
    <row r="53" spans="2:2" x14ac:dyDescent="0.15">
      <c r="B53" s="16">
        <v>50</v>
      </c>
    </row>
    <row r="54" spans="2:2" x14ac:dyDescent="0.15">
      <c r="B54" s="16">
        <v>51</v>
      </c>
    </row>
    <row r="55" spans="2:2" x14ac:dyDescent="0.15">
      <c r="B55" s="16">
        <v>52</v>
      </c>
    </row>
    <row r="56" spans="2:2" x14ac:dyDescent="0.15">
      <c r="B56" s="16">
        <v>53</v>
      </c>
    </row>
    <row r="57" spans="2:2" x14ac:dyDescent="0.15">
      <c r="B57" s="16">
        <v>54</v>
      </c>
    </row>
    <row r="58" spans="2:2" x14ac:dyDescent="0.15">
      <c r="B58" s="16">
        <v>55</v>
      </c>
    </row>
    <row r="59" spans="2:2" x14ac:dyDescent="0.15">
      <c r="B59" s="16">
        <v>56</v>
      </c>
    </row>
    <row r="60" spans="2:2" x14ac:dyDescent="0.15">
      <c r="B60" s="16">
        <v>57</v>
      </c>
    </row>
    <row r="61" spans="2:2" x14ac:dyDescent="0.15">
      <c r="B61" s="16">
        <v>58</v>
      </c>
    </row>
    <row r="62" spans="2:2" x14ac:dyDescent="0.15">
      <c r="B62" s="16">
        <v>59</v>
      </c>
    </row>
    <row r="63" spans="2:2" x14ac:dyDescent="0.15">
      <c r="B63" s="16">
        <v>60</v>
      </c>
    </row>
    <row r="64" spans="2:2" x14ac:dyDescent="0.15">
      <c r="B64" s="16">
        <v>61</v>
      </c>
    </row>
    <row r="65" spans="2:2" x14ac:dyDescent="0.15">
      <c r="B65" s="16">
        <v>62</v>
      </c>
    </row>
    <row r="66" spans="2:2" x14ac:dyDescent="0.15">
      <c r="B66" s="16">
        <v>63</v>
      </c>
    </row>
    <row r="67" spans="2:2" x14ac:dyDescent="0.15">
      <c r="B67" s="16">
        <v>64</v>
      </c>
    </row>
    <row r="68" spans="2:2" x14ac:dyDescent="0.15">
      <c r="B68" s="16">
        <v>65</v>
      </c>
    </row>
    <row r="69" spans="2:2" x14ac:dyDescent="0.15">
      <c r="B69" s="16" t="s">
        <v>61</v>
      </c>
    </row>
  </sheetData>
  <sortState ref="K4:CF20">
    <sortCondition ref="K20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6"/>
  <sheetViews>
    <sheetView topLeftCell="A27" workbookViewId="0">
      <selection sqref="A1:XFD26"/>
    </sheetView>
  </sheetViews>
  <sheetFormatPr defaultRowHeight="13.5" x14ac:dyDescent="0.15"/>
  <sheetData>
    <row r="1" spans="1:11" hidden="1" x14ac:dyDescent="0.15">
      <c r="A1">
        <f>Schedule!B39</f>
        <v>0</v>
      </c>
      <c r="H1" t="s">
        <v>77</v>
      </c>
      <c r="I1">
        <f>IF(A1=DATA!H16,1,IF(A1=DATA!H17,1,IF(A1=DATA!H18,2,IF(A1=DATA!H19,2,0))))</f>
        <v>0</v>
      </c>
    </row>
    <row r="2" spans="1:11" hidden="1" x14ac:dyDescent="0.15">
      <c r="A2" s="19"/>
      <c r="B2" s="20"/>
      <c r="C2" s="21"/>
      <c r="D2" s="23"/>
      <c r="F2" s="23"/>
      <c r="H2" t="str">
        <f>IF($I$1=1,H4,IF($I$1=2,H3,H3))</f>
        <v>Pick-up Hotel:</v>
      </c>
      <c r="J2">
        <v>69</v>
      </c>
      <c r="K2" s="23" t="e">
        <f>IF(VLOOKUP($A$1,DATA!$K$4:$CF$33,J2)=0,"",VLOOKUP($A$1,DATA!$K$4:$CF$33,J2))</f>
        <v>#N/A</v>
      </c>
    </row>
    <row r="3" spans="1:11" hidden="1" x14ac:dyDescent="0.15">
      <c r="A3" s="19">
        <v>2</v>
      </c>
      <c r="B3" s="20" t="e">
        <f>IF(VLOOKUP($A$1,DATA!$K$4:$BH$33,A3)=0,"",VLOOKUP($A$1,DATA!$K$4:$BH$33,A3))</f>
        <v>#N/A</v>
      </c>
      <c r="C3" s="21">
        <v>22</v>
      </c>
      <c r="D3" s="23" t="e">
        <f>IF(VLOOKUP($A$1,DATA!$K$4:$BH$33,C3)=0,"",VLOOKUP($A$1,DATA!$K$4:$BH$33,C3))</f>
        <v>#N/A</v>
      </c>
      <c r="E3">
        <v>47</v>
      </c>
      <c r="F3" s="23" t="e">
        <f>IF(VLOOKUP($A$1,DATA!$K$4:$BZ$33,E3)=0,"",VLOOKUP($A$1,DATA!$K$4:$BZ$33,E3))</f>
        <v>#N/A</v>
      </c>
      <c r="H3" s="33" t="s">
        <v>26</v>
      </c>
      <c r="J3">
        <v>70</v>
      </c>
      <c r="K3" s="23" t="e">
        <f>IF(VLOOKUP($A$1,DATA!$K$4:$CF$33,J3)=0,"",VLOOKUP($A$1,DATA!$K$4:$CF$33,J3))</f>
        <v>#N/A</v>
      </c>
    </row>
    <row r="4" spans="1:11" hidden="1" x14ac:dyDescent="0.15">
      <c r="A4" s="19">
        <v>3</v>
      </c>
      <c r="B4" s="20" t="e">
        <f>IF(VLOOKUP($A$1,DATA!$K$4:$BH$33,A4)=0,"",VLOOKUP($A$1,DATA!$K$4:$BH$33,A4))</f>
        <v>#N/A</v>
      </c>
      <c r="C4" s="21">
        <v>23</v>
      </c>
      <c r="D4" s="23" t="e">
        <f>IF(VLOOKUP($A$1,DATA!$K$4:$BH$33,C4)=0,"",VLOOKUP($A$1,DATA!$K$4:$BH$33,C4))</f>
        <v>#N/A</v>
      </c>
      <c r="E4">
        <v>48</v>
      </c>
      <c r="F4" s="23" t="e">
        <f>IF(VLOOKUP($A$1,DATA!$K$4:$BZ$33,E4)=0,"",VLOOKUP($A$1,DATA!$K$4:$BZ$33,E4))</f>
        <v>#N/A</v>
      </c>
      <c r="H4" s="33" t="s">
        <v>78</v>
      </c>
      <c r="J4">
        <v>71</v>
      </c>
      <c r="K4" s="23" t="e">
        <f>IF(VLOOKUP($A$1,DATA!$K$4:$CF$33,J4)=0,"",VLOOKUP($A$1,DATA!$K$4:$CF$33,J4))</f>
        <v>#N/A</v>
      </c>
    </row>
    <row r="5" spans="1:11" hidden="1" x14ac:dyDescent="0.15">
      <c r="A5" s="19">
        <v>4</v>
      </c>
      <c r="B5" s="20" t="e">
        <f>IF(VLOOKUP($A$1,DATA!$K$4:$BH$33,A5)=0,"",VLOOKUP($A$1,DATA!$K$4:$BH$33,A5))</f>
        <v>#N/A</v>
      </c>
      <c r="C5" s="21">
        <v>24</v>
      </c>
      <c r="D5" s="23" t="e">
        <f>IF(VLOOKUP($A$1,DATA!$K$4:$BH$33,C5)=0,"",VLOOKUP($A$1,DATA!$K$4:$BH$33,C5))</f>
        <v>#N/A</v>
      </c>
      <c r="E5">
        <v>49</v>
      </c>
      <c r="F5" s="23" t="e">
        <f>IF(VLOOKUP($A$1,DATA!$K$4:$BZ$33,E5)=0,"",VLOOKUP($A$1,DATA!$K$4:$BZ$33,E5))</f>
        <v>#N/A</v>
      </c>
      <c r="H5" t="str">
        <f>IF($I$1=1,H7,IF($I$1=2,H6,H7))</f>
        <v>Location of service end:</v>
      </c>
      <c r="J5">
        <v>72</v>
      </c>
      <c r="K5" s="23" t="e">
        <f>IF(VLOOKUP($A$1,DATA!$K$4:$CF$33,J5)=0,"",VLOOKUP($A$1,DATA!$K$4:$CF$33,J5))</f>
        <v>#N/A</v>
      </c>
    </row>
    <row r="6" spans="1:11" hidden="1" x14ac:dyDescent="0.15">
      <c r="A6" s="19">
        <v>5</v>
      </c>
      <c r="B6" s="20" t="e">
        <f>IF(VLOOKUP($A$1,DATA!$K$4:$BH$33,A6)=0,"",VLOOKUP($A$1,DATA!$K$4:$BH$33,A6))</f>
        <v>#N/A</v>
      </c>
      <c r="C6" s="21">
        <v>25</v>
      </c>
      <c r="D6" s="23" t="e">
        <f>IF(VLOOKUP($A$1,DATA!$K$4:$BH$33,C6)=0,"",VLOOKUP($A$1,DATA!$K$4:$BH$33,C6))</f>
        <v>#N/A</v>
      </c>
      <c r="E6">
        <v>50</v>
      </c>
      <c r="F6" s="23" t="e">
        <f>IF(VLOOKUP($A$1,DATA!$K$4:$BZ$33,E6)=0,"",VLOOKUP($A$1,DATA!$K$4:$BZ$33,E6))</f>
        <v>#N/A</v>
      </c>
      <c r="H6" t="s">
        <v>85</v>
      </c>
      <c r="J6">
        <v>73</v>
      </c>
      <c r="K6" s="23" t="e">
        <f>IF(VLOOKUP($A$1,DATA!$K$4:$CF$33,J6)=0,"",VLOOKUP($A$1,DATA!$K$4:$CF$33,J6))</f>
        <v>#N/A</v>
      </c>
    </row>
    <row r="7" spans="1:11" hidden="1" x14ac:dyDescent="0.15">
      <c r="A7" s="19">
        <v>6</v>
      </c>
      <c r="B7" s="20" t="e">
        <f>IF(VLOOKUP($A$1,DATA!$K$4:$BH$33,A7)=0,"",VLOOKUP($A$1,DATA!$K$4:$BH$33,A7))</f>
        <v>#N/A</v>
      </c>
      <c r="C7" s="21">
        <v>26</v>
      </c>
      <c r="D7" s="23" t="e">
        <f>IF(VLOOKUP($A$1,DATA!$K$4:$BH$33,C7)=0,"",VLOOKUP($A$1,DATA!$K$4:$BH$33,C7))</f>
        <v>#N/A</v>
      </c>
      <c r="E7">
        <v>51</v>
      </c>
      <c r="F7" s="23" t="e">
        <f>IF(VLOOKUP($A$1,DATA!$K$4:$BZ$33,E7)=0,"",VLOOKUP($A$1,DATA!$K$4:$BZ$33,E7))</f>
        <v>#N/A</v>
      </c>
      <c r="H7" t="s">
        <v>68</v>
      </c>
      <c r="J7">
        <v>74</v>
      </c>
      <c r="K7" s="23" t="e">
        <f>IF(VLOOKUP($A$1,DATA!$K$4:$CF$33,J7)=0,"",VLOOKUP($A$1,DATA!$K$4:$CF$33,J7))</f>
        <v>#N/A</v>
      </c>
    </row>
    <row r="8" spans="1:11" hidden="1" x14ac:dyDescent="0.15">
      <c r="A8" s="19">
        <v>7</v>
      </c>
      <c r="B8" s="20" t="e">
        <f>IF(VLOOKUP($A$1,DATA!$K$4:$BH$33,A8)=0,"",VLOOKUP($A$1,DATA!$K$4:$BH$33,A8))</f>
        <v>#N/A</v>
      </c>
      <c r="C8" s="21">
        <v>27</v>
      </c>
      <c r="D8" s="23" t="e">
        <f>IF(VLOOKUP($A$1,DATA!$K$4:$BH$33,C8)=0,"",VLOOKUP($A$1,DATA!$K$4:$BH$33,C8))</f>
        <v>#N/A</v>
      </c>
      <c r="E8">
        <v>52</v>
      </c>
      <c r="F8" s="23" t="e">
        <f>IF(VLOOKUP($A$1,DATA!$K$4:$BZ$33,E8)=0,"",VLOOKUP($A$1,DATA!$K$4:$BZ$33,E8))</f>
        <v>#N/A</v>
      </c>
      <c r="K8" s="23"/>
    </row>
    <row r="9" spans="1:11" hidden="1" x14ac:dyDescent="0.15">
      <c r="A9" s="19">
        <v>8</v>
      </c>
      <c r="B9" s="20" t="e">
        <f>IF(VLOOKUP($A$1,DATA!$K$4:$BH$33,A9)=0,"",VLOOKUP($A$1,DATA!$K$4:$BH$33,A9))</f>
        <v>#N/A</v>
      </c>
      <c r="C9" s="21">
        <v>28</v>
      </c>
      <c r="D9" s="23" t="e">
        <f>IF(VLOOKUP($A$1,DATA!$K$4:$BH$33,C9)=0,"",VLOOKUP($A$1,DATA!$K$4:$BH$33,C9))</f>
        <v>#N/A</v>
      </c>
      <c r="E9">
        <v>53</v>
      </c>
      <c r="F9" s="23" t="e">
        <f>IF(VLOOKUP($A$1,DATA!$K$4:$BZ$33,E9)=0,"",VLOOKUP($A$1,DATA!$K$4:$BZ$33,E9))</f>
        <v>#N/A</v>
      </c>
    </row>
    <row r="10" spans="1:11" hidden="1" x14ac:dyDescent="0.15">
      <c r="A10" s="19">
        <v>9</v>
      </c>
      <c r="B10" s="20" t="e">
        <f>IF(VLOOKUP($A$1,DATA!$K$4:$BH$33,A10)=0,"",VLOOKUP($A$1,DATA!$K$4:$BH$33,A10))</f>
        <v>#N/A</v>
      </c>
      <c r="C10" s="21">
        <v>29</v>
      </c>
      <c r="D10" s="23" t="e">
        <f>IF(VLOOKUP($A$1,DATA!$K$4:$BH$33,C10)=0,"",VLOOKUP($A$1,DATA!$K$4:$BH$33,C10))</f>
        <v>#N/A</v>
      </c>
      <c r="E10">
        <v>54</v>
      </c>
      <c r="F10" s="23" t="e">
        <f>IF(VLOOKUP($A$1,DATA!$K$4:$BZ$33,E10)=0,"",VLOOKUP($A$1,DATA!$K$4:$BZ$33,E10))</f>
        <v>#N/A</v>
      </c>
    </row>
    <row r="11" spans="1:11" hidden="1" x14ac:dyDescent="0.15">
      <c r="A11" s="19">
        <v>10</v>
      </c>
      <c r="B11" s="20" t="e">
        <f>IF(VLOOKUP($A$1,DATA!$K$4:$BH$33,A11)=0,"",VLOOKUP($A$1,DATA!$K$4:$BH$33,A11))</f>
        <v>#N/A</v>
      </c>
      <c r="C11" s="21">
        <v>30</v>
      </c>
      <c r="D11" s="23" t="e">
        <f>IF(VLOOKUP($A$1,DATA!$K$4:$BH$33,C11)=0,"",VLOOKUP($A$1,DATA!$K$4:$BH$33,C11))</f>
        <v>#N/A</v>
      </c>
      <c r="E11">
        <v>55</v>
      </c>
      <c r="F11" s="23" t="e">
        <f>IF(VLOOKUP($A$1,DATA!$K$4:$BZ$33,E11)=0,"",VLOOKUP($A$1,DATA!$K$4:$BZ$33,E11))</f>
        <v>#N/A</v>
      </c>
    </row>
    <row r="12" spans="1:11" hidden="1" x14ac:dyDescent="0.15">
      <c r="A12" s="19">
        <v>11</v>
      </c>
      <c r="B12" s="20" t="e">
        <f>IF(VLOOKUP($A$1,DATA!$K$4:$BH$33,A12)=0,"",VLOOKUP($A$1,DATA!$K$4:$BH$33,A12))</f>
        <v>#N/A</v>
      </c>
      <c r="C12" s="21">
        <v>31</v>
      </c>
      <c r="D12" s="23" t="e">
        <f>IF(VLOOKUP($A$1,DATA!$K$4:$BH$33,C12)=0,"",VLOOKUP($A$1,DATA!$K$4:$BH$33,C12))</f>
        <v>#N/A</v>
      </c>
      <c r="E12">
        <v>56</v>
      </c>
      <c r="F12" s="23" t="e">
        <f>IF(VLOOKUP($A$1,DATA!$K$4:$BZ$33,E12)=0,"",VLOOKUP($A$1,DATA!$K$4:$BZ$33,E12))</f>
        <v>#N/A</v>
      </c>
    </row>
    <row r="13" spans="1:11" hidden="1" x14ac:dyDescent="0.15">
      <c r="A13" s="19">
        <v>12</v>
      </c>
      <c r="B13" s="20" t="e">
        <f>IF(VLOOKUP($A$1,DATA!$K$4:$BH$33,A13)=0,"",VLOOKUP($A$1,DATA!$K$4:$BH$33,A13))</f>
        <v>#N/A</v>
      </c>
      <c r="C13" s="21">
        <v>32</v>
      </c>
      <c r="D13" s="23" t="e">
        <f>IF(VLOOKUP($A$1,DATA!$K$4:$BH$33,C13)=0,"",VLOOKUP($A$1,DATA!$K$4:$BH$33,C13))</f>
        <v>#N/A</v>
      </c>
      <c r="E13">
        <v>57</v>
      </c>
      <c r="F13" s="23" t="e">
        <f>IF(VLOOKUP($A$1,DATA!$K$4:$BZ$33,E13)=0,"",VLOOKUP($A$1,DATA!$K$4:$BZ$33,E13))</f>
        <v>#N/A</v>
      </c>
    </row>
    <row r="14" spans="1:11" hidden="1" x14ac:dyDescent="0.15">
      <c r="A14" s="19">
        <v>13</v>
      </c>
      <c r="B14" s="20" t="e">
        <f>IF(VLOOKUP($A$1,DATA!$K$4:$BH$33,A14)=0,"",VLOOKUP($A$1,DATA!$K$4:$BH$33,A14))</f>
        <v>#N/A</v>
      </c>
      <c r="C14" s="21">
        <v>33</v>
      </c>
      <c r="D14" s="23" t="e">
        <f>IF(VLOOKUP($A$1,DATA!$K$4:$BH$33,C14)=0,"",VLOOKUP($A$1,DATA!$K$4:$BH$33,C14))</f>
        <v>#N/A</v>
      </c>
      <c r="E14">
        <v>58</v>
      </c>
      <c r="F14" s="23" t="e">
        <f>IF(VLOOKUP($A$1,DATA!$K$4:$BZ$33,E14)=0,"",VLOOKUP($A$1,DATA!$K$4:$BZ$33,E14))</f>
        <v>#N/A</v>
      </c>
    </row>
    <row r="15" spans="1:11" hidden="1" x14ac:dyDescent="0.15">
      <c r="A15" s="19">
        <v>14</v>
      </c>
      <c r="B15" s="20" t="e">
        <f>IF(VLOOKUP($A$1,DATA!$K$4:$BH$33,A15)=0,"",VLOOKUP($A$1,DATA!$K$4:$BH$33,A15))</f>
        <v>#N/A</v>
      </c>
      <c r="C15" s="21">
        <v>34</v>
      </c>
      <c r="D15" s="23" t="e">
        <f>IF(VLOOKUP($A$1,DATA!$K$4:$BH$33,C15)=0,"",VLOOKUP($A$1,DATA!$K$4:$BH$33,C15))</f>
        <v>#N/A</v>
      </c>
      <c r="E15">
        <v>59</v>
      </c>
      <c r="F15" s="23" t="e">
        <f>IF(VLOOKUP($A$1,DATA!$K$4:$BZ$33,E15)=0,"",VLOOKUP($A$1,DATA!$K$4:$BZ$33,E15))</f>
        <v>#N/A</v>
      </c>
    </row>
    <row r="16" spans="1:11" hidden="1" x14ac:dyDescent="0.15">
      <c r="A16" s="19">
        <v>15</v>
      </c>
      <c r="B16" s="20" t="e">
        <f>IF(VLOOKUP($A$1,DATA!$K$4:$BH$33,A16)=0,"",VLOOKUP($A$1,DATA!$K$4:$BH$33,A16))</f>
        <v>#N/A</v>
      </c>
      <c r="C16" s="21">
        <v>35</v>
      </c>
      <c r="D16" s="23" t="e">
        <f>IF(VLOOKUP($A$1,DATA!$K$4:$BH$33,C16)=0,"",VLOOKUP($A$1,DATA!$K$4:$BH$33,C16))</f>
        <v>#N/A</v>
      </c>
      <c r="E16">
        <v>60</v>
      </c>
      <c r="F16" s="23" t="e">
        <f>IF(VLOOKUP($A$1,DATA!$K$4:$BZ$33,E16)=0,"",VLOOKUP($A$1,DATA!$K$4:$BZ$33,E16))</f>
        <v>#N/A</v>
      </c>
    </row>
    <row r="17" spans="1:6" hidden="1" x14ac:dyDescent="0.15">
      <c r="A17" s="19">
        <v>16</v>
      </c>
      <c r="B17" s="20" t="e">
        <f>IF(VLOOKUP($A$1,DATA!$K$4:$BH$33,A17)=0,"",VLOOKUP($A$1,DATA!$K$4:$BH$33,A17))</f>
        <v>#N/A</v>
      </c>
      <c r="C17" s="21">
        <v>36</v>
      </c>
      <c r="D17" s="23" t="e">
        <f>IF(VLOOKUP($A$1,DATA!$K$4:$BH$33,C17)=0,"",VLOOKUP($A$1,DATA!$K$4:$BH$33,C17))</f>
        <v>#N/A</v>
      </c>
      <c r="E17">
        <v>61</v>
      </c>
      <c r="F17" s="23" t="e">
        <f>IF(VLOOKUP($A$1,DATA!$K$4:$BZ$33,E17)=0,"",VLOOKUP($A$1,DATA!$K$4:$BZ$33,E17))</f>
        <v>#N/A</v>
      </c>
    </row>
    <row r="18" spans="1:6" hidden="1" x14ac:dyDescent="0.15">
      <c r="A18" s="19">
        <v>17</v>
      </c>
      <c r="B18" s="20" t="e">
        <f>IF(VLOOKUP($A$1,DATA!$K$4:$BH$33,A18)=0,"",VLOOKUP($A$1,DATA!$K$4:$BH$33,A18))</f>
        <v>#N/A</v>
      </c>
      <c r="C18" s="21">
        <v>37</v>
      </c>
      <c r="D18" s="23" t="e">
        <f>IF(VLOOKUP($A$1,DATA!$K$4:$BH$33,C18)=0,"",VLOOKUP($A$1,DATA!$K$4:$BH$33,C18))</f>
        <v>#N/A</v>
      </c>
      <c r="E18">
        <v>62</v>
      </c>
      <c r="F18" s="23" t="e">
        <f>IF(VLOOKUP($A$1,DATA!$K$4:$BZ$33,E18)=0,"",VLOOKUP($A$1,DATA!$K$4:$BZ$33,E18))</f>
        <v>#N/A</v>
      </c>
    </row>
    <row r="19" spans="1:6" hidden="1" x14ac:dyDescent="0.15">
      <c r="A19" s="19">
        <v>18</v>
      </c>
      <c r="B19" s="20" t="e">
        <f>IF(VLOOKUP($A$1,DATA!$K$4:$BH$33,A19)=0,"",VLOOKUP($A$1,DATA!$K$4:$BH$33,A19))</f>
        <v>#N/A</v>
      </c>
      <c r="C19" s="21">
        <v>38</v>
      </c>
      <c r="D19" s="23" t="e">
        <f>IF(VLOOKUP($A$1,DATA!$K$4:$BH$33,C19)=0,"",VLOOKUP($A$1,DATA!$K$4:$BH$33,C19))</f>
        <v>#N/A</v>
      </c>
      <c r="E19">
        <v>63</v>
      </c>
      <c r="F19" s="23" t="e">
        <f>IF(VLOOKUP($A$1,DATA!$K$4:$BZ$33,E19)=0,"",VLOOKUP($A$1,DATA!$K$4:$BZ$33,E19))</f>
        <v>#N/A</v>
      </c>
    </row>
    <row r="20" spans="1:6" hidden="1" x14ac:dyDescent="0.15">
      <c r="A20" s="19">
        <v>19</v>
      </c>
      <c r="B20" s="20" t="e">
        <f>IF(VLOOKUP($A$1,DATA!$K$4:$BH$33,A20)=0,"",VLOOKUP($A$1,DATA!$K$4:$BH$33,A20))</f>
        <v>#N/A</v>
      </c>
      <c r="C20" s="21">
        <v>39</v>
      </c>
      <c r="D20" s="23" t="e">
        <f>IF(VLOOKUP($A$1,DATA!$K$4:$BH$33,C20)=0,"",VLOOKUP($A$1,DATA!$K$4:$BH$33,C20))</f>
        <v>#N/A</v>
      </c>
      <c r="E20">
        <v>64</v>
      </c>
      <c r="F20" s="23" t="e">
        <f>IF(VLOOKUP($A$1,DATA!$K$4:$BZ$33,E20)=0,"",VLOOKUP($A$1,DATA!$K$4:$BZ$33,E20))</f>
        <v>#N/A</v>
      </c>
    </row>
    <row r="21" spans="1:6" hidden="1" x14ac:dyDescent="0.15">
      <c r="A21" s="19">
        <v>20</v>
      </c>
      <c r="B21" s="20" t="e">
        <f>IF(VLOOKUP($A$1,DATA!$K$4:$BH$33,A21)=0,"",VLOOKUP($A$1,DATA!$K$4:$BH$33,A21))</f>
        <v>#N/A</v>
      </c>
      <c r="C21" s="21">
        <v>40</v>
      </c>
      <c r="D21" s="23" t="e">
        <f>IF(VLOOKUP($A$1,DATA!$K$4:$BH$33,C21)=0,"",VLOOKUP($A$1,DATA!$K$4:$BH$33,C21))</f>
        <v>#N/A</v>
      </c>
      <c r="E21">
        <v>65</v>
      </c>
      <c r="F21" s="23" t="e">
        <f>IF(VLOOKUP($A$1,DATA!$K$4:$BZ$33,E21)=0,"",VLOOKUP($A$1,DATA!$K$4:$BZ$33,E21))</f>
        <v>#N/A</v>
      </c>
    </row>
    <row r="22" spans="1:6" hidden="1" x14ac:dyDescent="0.15">
      <c r="A22" s="19">
        <v>21</v>
      </c>
      <c r="C22" s="21">
        <v>41</v>
      </c>
      <c r="D22" s="23" t="e">
        <f>IF(VLOOKUP($A$1,DATA!$K$4:$BH$33,C22)=0,"",VLOOKUP($A$1,DATA!$K$4:$BH$33,C22))</f>
        <v>#N/A</v>
      </c>
      <c r="E22">
        <v>66</v>
      </c>
      <c r="F22" s="23" t="e">
        <f>IF(VLOOKUP($A$1,DATA!$K$4:$BZ$33,E22)=0,"",VLOOKUP($A$1,DATA!$K$4:$BZ$33,E22))</f>
        <v>#N/A</v>
      </c>
    </row>
    <row r="23" spans="1:6" hidden="1" x14ac:dyDescent="0.15">
      <c r="C23" s="21">
        <v>42</v>
      </c>
      <c r="D23" s="23" t="e">
        <f>IF(VLOOKUP($A$1,DATA!$K$4:$BH$33,C23)=0,"",VLOOKUP($A$1,DATA!$K$4:$BH$33,C23))</f>
        <v>#N/A</v>
      </c>
      <c r="E23">
        <v>67</v>
      </c>
      <c r="F23" s="32" t="e">
        <f>IF(VLOOKUP($A$1,DATA!$K$4:$BZ$33,E23)=0,"",VLOOKUP($A$1,DATA!$K$4:$BZ$33,E23))</f>
        <v>#N/A</v>
      </c>
    </row>
    <row r="24" spans="1:6" hidden="1" x14ac:dyDescent="0.15">
      <c r="C24" s="21">
        <v>43</v>
      </c>
      <c r="D24" s="23" t="e">
        <f>IF(VLOOKUP($A$1,DATA!$K$4:$BH$33,C24)=0,"",VLOOKUP($A$1,DATA!$K$4:$BH$33,C24))</f>
        <v>#N/A</v>
      </c>
      <c r="E24">
        <v>68</v>
      </c>
    </row>
    <row r="25" spans="1:6" hidden="1" x14ac:dyDescent="0.15">
      <c r="C25" s="21">
        <v>44</v>
      </c>
      <c r="D25" s="23" t="e">
        <f>IF(VLOOKUP($A$1,DATA!$K$4:$BH$33,C25)=0,"",VLOOKUP($A$1,DATA!$K$4:$BH$33,C25))</f>
        <v>#N/A</v>
      </c>
    </row>
    <row r="26" spans="1:6" hidden="1" x14ac:dyDescent="0.15">
      <c r="C26" s="21">
        <v>45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6"/>
  <sheetViews>
    <sheetView topLeftCell="A27" workbookViewId="0">
      <selection sqref="A1:XFD26"/>
    </sheetView>
  </sheetViews>
  <sheetFormatPr defaultRowHeight="13.5" x14ac:dyDescent="0.15"/>
  <sheetData>
    <row r="1" spans="1:11" hidden="1" x14ac:dyDescent="0.15">
      <c r="A1">
        <f>Schedule!B74</f>
        <v>0</v>
      </c>
      <c r="H1" t="s">
        <v>77</v>
      </c>
      <c r="I1">
        <f>IF(A1=DATA!H16,1,IF(A1=DATA!H17,1,IF(A1=DATA!H18,2,IF(A1=DATA!H19,2,0))))</f>
        <v>0</v>
      </c>
    </row>
    <row r="2" spans="1:11" hidden="1" x14ac:dyDescent="0.15">
      <c r="A2" s="19"/>
      <c r="B2" s="20"/>
      <c r="C2" s="21"/>
      <c r="D2" s="23"/>
      <c r="F2" s="23"/>
      <c r="H2" t="str">
        <f>IF($I$1=1,H4,IF($I$1=2,H3,H3))</f>
        <v>Pick-up Hotel:</v>
      </c>
      <c r="J2">
        <v>69</v>
      </c>
      <c r="K2" s="23" t="e">
        <f>IF(VLOOKUP($A$1,DATA!$K$4:$CF$33,J2)=0,"",VLOOKUP($A$1,DATA!$K$4:$CF$33,J2))</f>
        <v>#N/A</v>
      </c>
    </row>
    <row r="3" spans="1:11" hidden="1" x14ac:dyDescent="0.15">
      <c r="A3" s="19">
        <v>2</v>
      </c>
      <c r="B3" s="20" t="e">
        <f>IF(VLOOKUP($A$1,DATA!$K$4:$BH$33,A3)=0,"",VLOOKUP($A$1,DATA!$K$4:$BH$33,A3))</f>
        <v>#N/A</v>
      </c>
      <c r="C3" s="21">
        <v>22</v>
      </c>
      <c r="D3" s="23" t="e">
        <f>IF(VLOOKUP($A$1,DATA!$K$4:$BH$33,C3)=0,"",VLOOKUP($A$1,DATA!$K$4:$BH$33,C3))</f>
        <v>#N/A</v>
      </c>
      <c r="E3">
        <v>47</v>
      </c>
      <c r="F3" s="23" t="e">
        <f>IF(VLOOKUP($A$1,DATA!$K$4:$BZ$33,E3)=0,"",VLOOKUP($A$1,DATA!$K$4:$BZ$33,E3))</f>
        <v>#N/A</v>
      </c>
      <c r="H3" s="33" t="s">
        <v>26</v>
      </c>
      <c r="J3">
        <v>70</v>
      </c>
      <c r="K3" s="23" t="e">
        <f>IF(VLOOKUP($A$1,DATA!$K$4:$CF$33,J3)=0,"",VLOOKUP($A$1,DATA!$K$4:$CF$33,J3))</f>
        <v>#N/A</v>
      </c>
    </row>
    <row r="4" spans="1:11" hidden="1" x14ac:dyDescent="0.15">
      <c r="A4" s="19">
        <v>3</v>
      </c>
      <c r="B4" s="20" t="e">
        <f>IF(VLOOKUP($A$1,DATA!$K$4:$BH$33,A4)=0,"",VLOOKUP($A$1,DATA!$K$4:$BH$33,A4))</f>
        <v>#N/A</v>
      </c>
      <c r="C4" s="21">
        <v>23</v>
      </c>
      <c r="D4" s="23" t="e">
        <f>IF(VLOOKUP($A$1,DATA!$K$4:$BH$33,C4)=0,"",VLOOKUP($A$1,DATA!$K$4:$BH$33,C4))</f>
        <v>#N/A</v>
      </c>
      <c r="E4">
        <v>48</v>
      </c>
      <c r="F4" s="23" t="e">
        <f>IF(VLOOKUP($A$1,DATA!$K$4:$BZ$33,E4)=0,"",VLOOKUP($A$1,DATA!$K$4:$BZ$33,E4))</f>
        <v>#N/A</v>
      </c>
      <c r="H4" s="33" t="s">
        <v>78</v>
      </c>
      <c r="J4">
        <v>71</v>
      </c>
      <c r="K4" s="23" t="e">
        <f>IF(VLOOKUP($A$1,DATA!$K$4:$CF$33,J4)=0,"",VLOOKUP($A$1,DATA!$K$4:$CF$33,J4))</f>
        <v>#N/A</v>
      </c>
    </row>
    <row r="5" spans="1:11" hidden="1" x14ac:dyDescent="0.15">
      <c r="A5" s="19">
        <v>4</v>
      </c>
      <c r="B5" s="20" t="e">
        <f>IF(VLOOKUP($A$1,DATA!$K$4:$BH$33,A5)=0,"",VLOOKUP($A$1,DATA!$K$4:$BH$33,A5))</f>
        <v>#N/A</v>
      </c>
      <c r="C5" s="21">
        <v>24</v>
      </c>
      <c r="D5" s="23" t="e">
        <f>IF(VLOOKUP($A$1,DATA!$K$4:$BH$33,C5)=0,"",VLOOKUP($A$1,DATA!$K$4:$BH$33,C5))</f>
        <v>#N/A</v>
      </c>
      <c r="E5">
        <v>49</v>
      </c>
      <c r="F5" s="23" t="e">
        <f>IF(VLOOKUP($A$1,DATA!$K$4:$BZ$33,E5)=0,"",VLOOKUP($A$1,DATA!$K$4:$BZ$33,E5))</f>
        <v>#N/A</v>
      </c>
      <c r="H5" t="str">
        <f>IF($I$1=1,H7,IF($I$1=2,H6,H7))</f>
        <v>Location of service end:</v>
      </c>
      <c r="J5">
        <v>72</v>
      </c>
      <c r="K5" s="23" t="e">
        <f>IF(VLOOKUP($A$1,DATA!$K$4:$CF$33,J5)=0,"",VLOOKUP($A$1,DATA!$K$4:$CF$33,J5))</f>
        <v>#N/A</v>
      </c>
    </row>
    <row r="6" spans="1:11" hidden="1" x14ac:dyDescent="0.15">
      <c r="A6" s="19">
        <v>5</v>
      </c>
      <c r="B6" s="20" t="e">
        <f>IF(VLOOKUP($A$1,DATA!$K$4:$BH$33,A6)=0,"",VLOOKUP($A$1,DATA!$K$4:$BH$33,A6))</f>
        <v>#N/A</v>
      </c>
      <c r="C6" s="21">
        <v>25</v>
      </c>
      <c r="D6" s="23" t="e">
        <f>IF(VLOOKUP($A$1,DATA!$K$4:$BH$33,C6)=0,"",VLOOKUP($A$1,DATA!$K$4:$BH$33,C6))</f>
        <v>#N/A</v>
      </c>
      <c r="E6">
        <v>50</v>
      </c>
      <c r="F6" s="23" t="e">
        <f>IF(VLOOKUP($A$1,DATA!$K$4:$BZ$33,E6)=0,"",VLOOKUP($A$1,DATA!$K$4:$BZ$33,E6))</f>
        <v>#N/A</v>
      </c>
      <c r="H6" t="s">
        <v>85</v>
      </c>
      <c r="J6">
        <v>73</v>
      </c>
      <c r="K6" s="23" t="e">
        <f>IF(VLOOKUP($A$1,DATA!$K$4:$CF$33,J6)=0,"",VLOOKUP($A$1,DATA!$K$4:$CF$33,J6))</f>
        <v>#N/A</v>
      </c>
    </row>
    <row r="7" spans="1:11" hidden="1" x14ac:dyDescent="0.15">
      <c r="A7" s="19">
        <v>6</v>
      </c>
      <c r="B7" s="20" t="e">
        <f>IF(VLOOKUP($A$1,DATA!$K$4:$BH$33,A7)=0,"",VLOOKUP($A$1,DATA!$K$4:$BH$33,A7))</f>
        <v>#N/A</v>
      </c>
      <c r="C7" s="21">
        <v>26</v>
      </c>
      <c r="D7" s="23" t="e">
        <f>IF(VLOOKUP($A$1,DATA!$K$4:$BH$33,C7)=0,"",VLOOKUP($A$1,DATA!$K$4:$BH$33,C7))</f>
        <v>#N/A</v>
      </c>
      <c r="E7">
        <v>51</v>
      </c>
      <c r="F7" s="23" t="e">
        <f>IF(VLOOKUP($A$1,DATA!$K$4:$BZ$33,E7)=0,"",VLOOKUP($A$1,DATA!$K$4:$BZ$33,E7))</f>
        <v>#N/A</v>
      </c>
      <c r="H7" t="s">
        <v>68</v>
      </c>
      <c r="J7">
        <v>74</v>
      </c>
      <c r="K7" s="23" t="e">
        <f>IF(VLOOKUP($A$1,DATA!$K$4:$CF$33,J7)=0,"",VLOOKUP($A$1,DATA!$K$4:$CF$33,J7))</f>
        <v>#N/A</v>
      </c>
    </row>
    <row r="8" spans="1:11" hidden="1" x14ac:dyDescent="0.15">
      <c r="A8" s="19">
        <v>7</v>
      </c>
      <c r="B8" s="20" t="e">
        <f>IF(VLOOKUP($A$1,DATA!$K$4:$BH$33,A8)=0,"",VLOOKUP($A$1,DATA!$K$4:$BH$33,A8))</f>
        <v>#N/A</v>
      </c>
      <c r="C8" s="21">
        <v>27</v>
      </c>
      <c r="D8" s="23" t="e">
        <f>IF(VLOOKUP($A$1,DATA!$K$4:$BH$33,C8)=0,"",VLOOKUP($A$1,DATA!$K$4:$BH$33,C8))</f>
        <v>#N/A</v>
      </c>
      <c r="E8">
        <v>52</v>
      </c>
      <c r="F8" s="23" t="e">
        <f>IF(VLOOKUP($A$1,DATA!$K$4:$BZ$33,E8)=0,"",VLOOKUP($A$1,DATA!$K$4:$BZ$33,E8))</f>
        <v>#N/A</v>
      </c>
      <c r="K8" s="23"/>
    </row>
    <row r="9" spans="1:11" hidden="1" x14ac:dyDescent="0.15">
      <c r="A9" s="19">
        <v>8</v>
      </c>
      <c r="B9" s="20" t="e">
        <f>IF(VLOOKUP($A$1,DATA!$K$4:$BH$33,A9)=0,"",VLOOKUP($A$1,DATA!$K$4:$BH$33,A9))</f>
        <v>#N/A</v>
      </c>
      <c r="C9" s="21">
        <v>28</v>
      </c>
      <c r="D9" s="23" t="e">
        <f>IF(VLOOKUP($A$1,DATA!$K$4:$BH$33,C9)=0,"",VLOOKUP($A$1,DATA!$K$4:$BH$33,C9))</f>
        <v>#N/A</v>
      </c>
      <c r="E9">
        <v>53</v>
      </c>
      <c r="F9" s="23" t="e">
        <f>IF(VLOOKUP($A$1,DATA!$K$4:$BZ$33,E9)=0,"",VLOOKUP($A$1,DATA!$K$4:$BZ$33,E9))</f>
        <v>#N/A</v>
      </c>
    </row>
    <row r="10" spans="1:11" hidden="1" x14ac:dyDescent="0.15">
      <c r="A10" s="19">
        <v>9</v>
      </c>
      <c r="B10" s="20" t="e">
        <f>IF(VLOOKUP($A$1,DATA!$K$4:$BH$33,A10)=0,"",VLOOKUP($A$1,DATA!$K$4:$BH$33,A10))</f>
        <v>#N/A</v>
      </c>
      <c r="C10" s="21">
        <v>29</v>
      </c>
      <c r="D10" s="23" t="e">
        <f>IF(VLOOKUP($A$1,DATA!$K$4:$BH$33,C10)=0,"",VLOOKUP($A$1,DATA!$K$4:$BH$33,C10))</f>
        <v>#N/A</v>
      </c>
      <c r="E10">
        <v>54</v>
      </c>
      <c r="F10" s="23" t="e">
        <f>IF(VLOOKUP($A$1,DATA!$K$4:$BZ$33,E10)=0,"",VLOOKUP($A$1,DATA!$K$4:$BZ$33,E10))</f>
        <v>#N/A</v>
      </c>
    </row>
    <row r="11" spans="1:11" hidden="1" x14ac:dyDescent="0.15">
      <c r="A11" s="19">
        <v>10</v>
      </c>
      <c r="B11" s="20" t="e">
        <f>IF(VLOOKUP($A$1,DATA!$K$4:$BH$33,A11)=0,"",VLOOKUP($A$1,DATA!$K$4:$BH$33,A11))</f>
        <v>#N/A</v>
      </c>
      <c r="C11" s="21">
        <v>30</v>
      </c>
      <c r="D11" s="23" t="e">
        <f>IF(VLOOKUP($A$1,DATA!$K$4:$BH$33,C11)=0,"",VLOOKUP($A$1,DATA!$K$4:$BH$33,C11))</f>
        <v>#N/A</v>
      </c>
      <c r="E11">
        <v>55</v>
      </c>
      <c r="F11" s="23" t="e">
        <f>IF(VLOOKUP($A$1,DATA!$K$4:$BZ$33,E11)=0,"",VLOOKUP($A$1,DATA!$K$4:$BZ$33,E11))</f>
        <v>#N/A</v>
      </c>
    </row>
    <row r="12" spans="1:11" hidden="1" x14ac:dyDescent="0.15">
      <c r="A12" s="19">
        <v>11</v>
      </c>
      <c r="B12" s="20" t="e">
        <f>IF(VLOOKUP($A$1,DATA!$K$4:$BH$33,A12)=0,"",VLOOKUP($A$1,DATA!$K$4:$BH$33,A12))</f>
        <v>#N/A</v>
      </c>
      <c r="C12" s="21">
        <v>31</v>
      </c>
      <c r="D12" s="23" t="e">
        <f>IF(VLOOKUP($A$1,DATA!$K$4:$BH$33,C12)=0,"",VLOOKUP($A$1,DATA!$K$4:$BH$33,C12))</f>
        <v>#N/A</v>
      </c>
      <c r="E12">
        <v>56</v>
      </c>
      <c r="F12" s="23" t="e">
        <f>IF(VLOOKUP($A$1,DATA!$K$4:$BZ$33,E12)=0,"",VLOOKUP($A$1,DATA!$K$4:$BZ$33,E12))</f>
        <v>#N/A</v>
      </c>
    </row>
    <row r="13" spans="1:11" hidden="1" x14ac:dyDescent="0.15">
      <c r="A13" s="19">
        <v>12</v>
      </c>
      <c r="B13" s="20" t="e">
        <f>IF(VLOOKUP($A$1,DATA!$K$4:$BH$33,A13)=0,"",VLOOKUP($A$1,DATA!$K$4:$BH$33,A13))</f>
        <v>#N/A</v>
      </c>
      <c r="C13" s="21">
        <v>32</v>
      </c>
      <c r="D13" s="23" t="e">
        <f>IF(VLOOKUP($A$1,DATA!$K$4:$BH$33,C13)=0,"",VLOOKUP($A$1,DATA!$K$4:$BH$33,C13))</f>
        <v>#N/A</v>
      </c>
      <c r="E13">
        <v>57</v>
      </c>
      <c r="F13" s="23" t="e">
        <f>IF(VLOOKUP($A$1,DATA!$K$4:$BZ$33,E13)=0,"",VLOOKUP($A$1,DATA!$K$4:$BZ$33,E13))</f>
        <v>#N/A</v>
      </c>
    </row>
    <row r="14" spans="1:11" hidden="1" x14ac:dyDescent="0.15">
      <c r="A14" s="19">
        <v>13</v>
      </c>
      <c r="B14" s="20" t="e">
        <f>IF(VLOOKUP($A$1,DATA!$K$4:$BH$33,A14)=0,"",VLOOKUP($A$1,DATA!$K$4:$BH$33,A14))</f>
        <v>#N/A</v>
      </c>
      <c r="C14" s="21">
        <v>33</v>
      </c>
      <c r="D14" s="23" t="e">
        <f>IF(VLOOKUP($A$1,DATA!$K$4:$BH$33,C14)=0,"",VLOOKUP($A$1,DATA!$K$4:$BH$33,C14))</f>
        <v>#N/A</v>
      </c>
      <c r="E14">
        <v>58</v>
      </c>
      <c r="F14" s="23" t="e">
        <f>IF(VLOOKUP($A$1,DATA!$K$4:$BZ$33,E14)=0,"",VLOOKUP($A$1,DATA!$K$4:$BZ$33,E14))</f>
        <v>#N/A</v>
      </c>
    </row>
    <row r="15" spans="1:11" hidden="1" x14ac:dyDescent="0.15">
      <c r="A15" s="19">
        <v>14</v>
      </c>
      <c r="B15" s="20" t="e">
        <f>IF(VLOOKUP($A$1,DATA!$K$4:$BH$33,A15)=0,"",VLOOKUP($A$1,DATA!$K$4:$BH$33,A15))</f>
        <v>#N/A</v>
      </c>
      <c r="C15" s="21">
        <v>34</v>
      </c>
      <c r="D15" s="23" t="e">
        <f>IF(VLOOKUP($A$1,DATA!$K$4:$BH$33,C15)=0,"",VLOOKUP($A$1,DATA!$K$4:$BH$33,C15))</f>
        <v>#N/A</v>
      </c>
      <c r="E15">
        <v>59</v>
      </c>
      <c r="F15" s="23" t="e">
        <f>IF(VLOOKUP($A$1,DATA!$K$4:$BZ$33,E15)=0,"",VLOOKUP($A$1,DATA!$K$4:$BZ$33,E15))</f>
        <v>#N/A</v>
      </c>
    </row>
    <row r="16" spans="1:11" hidden="1" x14ac:dyDescent="0.15">
      <c r="A16" s="19">
        <v>15</v>
      </c>
      <c r="B16" s="20" t="e">
        <f>IF(VLOOKUP($A$1,DATA!$K$4:$BH$33,A16)=0,"",VLOOKUP($A$1,DATA!$K$4:$BH$33,A16))</f>
        <v>#N/A</v>
      </c>
      <c r="C16" s="21">
        <v>35</v>
      </c>
      <c r="D16" s="23" t="e">
        <f>IF(VLOOKUP($A$1,DATA!$K$4:$BH$33,C16)=0,"",VLOOKUP($A$1,DATA!$K$4:$BH$33,C16))</f>
        <v>#N/A</v>
      </c>
      <c r="E16">
        <v>60</v>
      </c>
      <c r="F16" s="23" t="e">
        <f>IF(VLOOKUP($A$1,DATA!$K$4:$BZ$33,E16)=0,"",VLOOKUP($A$1,DATA!$K$4:$BZ$33,E16))</f>
        <v>#N/A</v>
      </c>
    </row>
    <row r="17" spans="1:6" hidden="1" x14ac:dyDescent="0.15">
      <c r="A17" s="19">
        <v>16</v>
      </c>
      <c r="B17" s="20" t="e">
        <f>IF(VLOOKUP($A$1,DATA!$K$4:$BH$33,A17)=0,"",VLOOKUP($A$1,DATA!$K$4:$BH$33,A17))</f>
        <v>#N/A</v>
      </c>
      <c r="C17" s="21">
        <v>36</v>
      </c>
      <c r="D17" s="23" t="e">
        <f>IF(VLOOKUP($A$1,DATA!$K$4:$BH$33,C17)=0,"",VLOOKUP($A$1,DATA!$K$4:$BH$33,C17))</f>
        <v>#N/A</v>
      </c>
      <c r="E17">
        <v>61</v>
      </c>
      <c r="F17" s="23" t="e">
        <f>IF(VLOOKUP($A$1,DATA!$K$4:$BZ$33,E17)=0,"",VLOOKUP($A$1,DATA!$K$4:$BZ$33,E17))</f>
        <v>#N/A</v>
      </c>
    </row>
    <row r="18" spans="1:6" hidden="1" x14ac:dyDescent="0.15">
      <c r="A18" s="19">
        <v>17</v>
      </c>
      <c r="B18" s="20" t="e">
        <f>IF(VLOOKUP($A$1,DATA!$K$4:$BH$33,A18)=0,"",VLOOKUP($A$1,DATA!$K$4:$BH$33,A18))</f>
        <v>#N/A</v>
      </c>
      <c r="C18" s="21">
        <v>37</v>
      </c>
      <c r="D18" s="23" t="e">
        <f>IF(VLOOKUP($A$1,DATA!$K$4:$BH$33,C18)=0,"",VLOOKUP($A$1,DATA!$K$4:$BH$33,C18))</f>
        <v>#N/A</v>
      </c>
      <c r="E18">
        <v>62</v>
      </c>
      <c r="F18" s="23" t="e">
        <f>IF(VLOOKUP($A$1,DATA!$K$4:$BZ$33,E18)=0,"",VLOOKUP($A$1,DATA!$K$4:$BZ$33,E18))</f>
        <v>#N/A</v>
      </c>
    </row>
    <row r="19" spans="1:6" hidden="1" x14ac:dyDescent="0.15">
      <c r="A19" s="19">
        <v>18</v>
      </c>
      <c r="B19" s="20" t="e">
        <f>IF(VLOOKUP($A$1,DATA!$K$4:$BH$33,A19)=0,"",VLOOKUP($A$1,DATA!$K$4:$BH$33,A19))</f>
        <v>#N/A</v>
      </c>
      <c r="C19" s="21">
        <v>38</v>
      </c>
      <c r="D19" s="23" t="e">
        <f>IF(VLOOKUP($A$1,DATA!$K$4:$BH$33,C19)=0,"",VLOOKUP($A$1,DATA!$K$4:$BH$33,C19))</f>
        <v>#N/A</v>
      </c>
      <c r="E19">
        <v>63</v>
      </c>
      <c r="F19" s="23" t="e">
        <f>IF(VLOOKUP($A$1,DATA!$K$4:$BZ$33,E19)=0,"",VLOOKUP($A$1,DATA!$K$4:$BZ$33,E19))</f>
        <v>#N/A</v>
      </c>
    </row>
    <row r="20" spans="1:6" hidden="1" x14ac:dyDescent="0.15">
      <c r="A20" s="19">
        <v>19</v>
      </c>
      <c r="B20" s="20" t="e">
        <f>IF(VLOOKUP($A$1,DATA!$K$4:$BH$33,A20)=0,"",VLOOKUP($A$1,DATA!$K$4:$BH$33,A20))</f>
        <v>#N/A</v>
      </c>
      <c r="C20" s="21">
        <v>39</v>
      </c>
      <c r="D20" s="23" t="e">
        <f>IF(VLOOKUP($A$1,DATA!$K$4:$BH$33,C20)=0,"",VLOOKUP($A$1,DATA!$K$4:$BH$33,C20))</f>
        <v>#N/A</v>
      </c>
      <c r="E20">
        <v>64</v>
      </c>
      <c r="F20" s="23" t="e">
        <f>IF(VLOOKUP($A$1,DATA!$K$4:$BZ$33,E20)=0,"",VLOOKUP($A$1,DATA!$K$4:$BZ$33,E20))</f>
        <v>#N/A</v>
      </c>
    </row>
    <row r="21" spans="1:6" hidden="1" x14ac:dyDescent="0.15">
      <c r="A21" s="19">
        <v>20</v>
      </c>
      <c r="B21" s="20" t="e">
        <f>IF(VLOOKUP($A$1,DATA!$K$4:$BH$33,A21)=0,"",VLOOKUP($A$1,DATA!$K$4:$BH$33,A21))</f>
        <v>#N/A</v>
      </c>
      <c r="C21" s="21">
        <v>40</v>
      </c>
      <c r="D21" s="23" t="e">
        <f>IF(VLOOKUP($A$1,DATA!$K$4:$BH$33,C21)=0,"",VLOOKUP($A$1,DATA!$K$4:$BH$33,C21))</f>
        <v>#N/A</v>
      </c>
      <c r="E21">
        <v>65</v>
      </c>
      <c r="F21" s="23" t="e">
        <f>IF(VLOOKUP($A$1,DATA!$K$4:$BZ$33,E21)=0,"",VLOOKUP($A$1,DATA!$K$4:$BZ$33,E21))</f>
        <v>#N/A</v>
      </c>
    </row>
    <row r="22" spans="1:6" hidden="1" x14ac:dyDescent="0.15">
      <c r="A22" s="19">
        <v>21</v>
      </c>
      <c r="C22" s="21">
        <v>41</v>
      </c>
      <c r="D22" s="23" t="e">
        <f>IF(VLOOKUP($A$1,DATA!$K$4:$BH$33,C22)=0,"",VLOOKUP($A$1,DATA!$K$4:$BH$33,C22))</f>
        <v>#N/A</v>
      </c>
      <c r="E22">
        <v>66</v>
      </c>
      <c r="F22" s="23" t="e">
        <f>IF(VLOOKUP($A$1,DATA!$K$4:$BZ$33,E22)=0,"",VLOOKUP($A$1,DATA!$K$4:$BZ$33,E22))</f>
        <v>#N/A</v>
      </c>
    </row>
    <row r="23" spans="1:6" hidden="1" x14ac:dyDescent="0.15">
      <c r="C23" s="21">
        <v>42</v>
      </c>
      <c r="D23" s="23" t="e">
        <f>IF(VLOOKUP($A$1,DATA!$K$4:$BH$33,C23)=0,"",VLOOKUP($A$1,DATA!$K$4:$BH$33,C23))</f>
        <v>#N/A</v>
      </c>
      <c r="E23">
        <v>67</v>
      </c>
      <c r="F23" s="32" t="e">
        <f>IF(VLOOKUP($A$1,DATA!$K$4:$BZ$33,E23)=0,"",VLOOKUP($A$1,DATA!$K$4:$BZ$33,E23))</f>
        <v>#N/A</v>
      </c>
    </row>
    <row r="24" spans="1:6" hidden="1" x14ac:dyDescent="0.15">
      <c r="C24" s="21">
        <v>43</v>
      </c>
      <c r="D24" s="23" t="e">
        <f>IF(VLOOKUP($A$1,DATA!$K$4:$BH$33,C24)=0,"",VLOOKUP($A$1,DATA!$K$4:$BH$33,C24))</f>
        <v>#N/A</v>
      </c>
      <c r="E24">
        <v>68</v>
      </c>
    </row>
    <row r="25" spans="1:6" hidden="1" x14ac:dyDescent="0.15">
      <c r="C25" s="21">
        <v>44</v>
      </c>
      <c r="D25" s="23" t="e">
        <f>IF(VLOOKUP($A$1,DATA!$K$4:$BH$33,C25)=0,"",VLOOKUP($A$1,DATA!$K$4:$BH$33,C25))</f>
        <v>#N/A</v>
      </c>
    </row>
    <row r="26" spans="1:6" hidden="1" x14ac:dyDescent="0.15">
      <c r="C26" s="21">
        <v>45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6"/>
  <sheetViews>
    <sheetView topLeftCell="A27" workbookViewId="0">
      <selection sqref="A1:XFD26"/>
    </sheetView>
  </sheetViews>
  <sheetFormatPr defaultRowHeight="13.5" x14ac:dyDescent="0.15"/>
  <sheetData>
    <row r="1" spans="1:11" hidden="1" x14ac:dyDescent="0.15">
      <c r="A1">
        <f>Schedule!B109</f>
        <v>0</v>
      </c>
      <c r="H1" t="s">
        <v>77</v>
      </c>
      <c r="I1">
        <f>IF(A1=DATA!H16,1,IF(A1=DATA!H17,1,IF(A1=DATA!H18,2,IF(A1=DATA!H19,2,0))))</f>
        <v>0</v>
      </c>
    </row>
    <row r="2" spans="1:11" hidden="1" x14ac:dyDescent="0.15">
      <c r="A2" s="19"/>
      <c r="B2" s="20"/>
      <c r="C2" s="21"/>
      <c r="D2" s="23"/>
      <c r="F2" s="23"/>
      <c r="H2" t="str">
        <f>IF($I$1=1,H4,IF($I$1=2,H3,H3))</f>
        <v>Pick-up Hotel:</v>
      </c>
      <c r="J2">
        <v>69</v>
      </c>
      <c r="K2" s="23" t="e">
        <f>IF(VLOOKUP($A$1,DATA!$K$4:$CF$33,J2)=0,"",VLOOKUP($A$1,DATA!$K$4:$CF$33,J2))</f>
        <v>#N/A</v>
      </c>
    </row>
    <row r="3" spans="1:11" hidden="1" x14ac:dyDescent="0.15">
      <c r="A3" s="19">
        <v>2</v>
      </c>
      <c r="B3" s="20" t="e">
        <f>IF(VLOOKUP($A$1,DATA!$K$4:$BH$33,A3)=0,"",VLOOKUP($A$1,DATA!$K$4:$BH$33,A3))</f>
        <v>#N/A</v>
      </c>
      <c r="C3" s="21">
        <v>22</v>
      </c>
      <c r="D3" s="23" t="e">
        <f>IF(VLOOKUP($A$1,DATA!$K$4:$BH$33,C3)=0,"",VLOOKUP($A$1,DATA!$K$4:$BH$33,C3))</f>
        <v>#N/A</v>
      </c>
      <c r="E3">
        <v>47</v>
      </c>
      <c r="F3" s="23" t="e">
        <f>IF(VLOOKUP($A$1,DATA!$K$4:$BZ$33,E3)=0,"",VLOOKUP($A$1,DATA!$K$4:$BZ$33,E3))</f>
        <v>#N/A</v>
      </c>
      <c r="H3" s="33" t="s">
        <v>26</v>
      </c>
      <c r="J3">
        <v>70</v>
      </c>
      <c r="K3" s="23" t="e">
        <f>IF(VLOOKUP($A$1,DATA!$K$4:$CF$33,J3)=0,"",VLOOKUP($A$1,DATA!$K$4:$CF$33,J3))</f>
        <v>#N/A</v>
      </c>
    </row>
    <row r="4" spans="1:11" hidden="1" x14ac:dyDescent="0.15">
      <c r="A4" s="19">
        <v>3</v>
      </c>
      <c r="B4" s="20" t="e">
        <f>IF(VLOOKUP($A$1,DATA!$K$4:$BH$33,A4)=0,"",VLOOKUP($A$1,DATA!$K$4:$BH$33,A4))</f>
        <v>#N/A</v>
      </c>
      <c r="C4" s="21">
        <v>23</v>
      </c>
      <c r="D4" s="23" t="e">
        <f>IF(VLOOKUP($A$1,DATA!$K$4:$BH$33,C4)=0,"",VLOOKUP($A$1,DATA!$K$4:$BH$33,C4))</f>
        <v>#N/A</v>
      </c>
      <c r="E4">
        <v>48</v>
      </c>
      <c r="F4" s="23" t="e">
        <f>IF(VLOOKUP($A$1,DATA!$K$4:$BZ$33,E4)=0,"",VLOOKUP($A$1,DATA!$K$4:$BZ$33,E4))</f>
        <v>#N/A</v>
      </c>
      <c r="H4" s="33" t="s">
        <v>78</v>
      </c>
      <c r="J4">
        <v>71</v>
      </c>
      <c r="K4" s="23" t="e">
        <f>IF(VLOOKUP($A$1,DATA!$K$4:$CF$33,J4)=0,"",VLOOKUP($A$1,DATA!$K$4:$CF$33,J4))</f>
        <v>#N/A</v>
      </c>
    </row>
    <row r="5" spans="1:11" hidden="1" x14ac:dyDescent="0.15">
      <c r="A5" s="19">
        <v>4</v>
      </c>
      <c r="B5" s="20" t="e">
        <f>IF(VLOOKUP($A$1,DATA!$K$4:$BH$33,A5)=0,"",VLOOKUP($A$1,DATA!$K$4:$BH$33,A5))</f>
        <v>#N/A</v>
      </c>
      <c r="C5" s="21">
        <v>24</v>
      </c>
      <c r="D5" s="23" t="e">
        <f>IF(VLOOKUP($A$1,DATA!$K$4:$BH$33,C5)=0,"",VLOOKUP($A$1,DATA!$K$4:$BH$33,C5))</f>
        <v>#N/A</v>
      </c>
      <c r="E5">
        <v>49</v>
      </c>
      <c r="F5" s="23" t="e">
        <f>IF(VLOOKUP($A$1,DATA!$K$4:$BZ$33,E5)=0,"",VLOOKUP($A$1,DATA!$K$4:$BZ$33,E5))</f>
        <v>#N/A</v>
      </c>
      <c r="H5" t="str">
        <f>IF($I$1=1,H7,IF($I$1=2,H6,H7))</f>
        <v>Location of service end:</v>
      </c>
      <c r="J5">
        <v>72</v>
      </c>
      <c r="K5" s="23" t="e">
        <f>IF(VLOOKUP($A$1,DATA!$K$4:$CF$33,J5)=0,"",VLOOKUP($A$1,DATA!$K$4:$CF$33,J5))</f>
        <v>#N/A</v>
      </c>
    </row>
    <row r="6" spans="1:11" hidden="1" x14ac:dyDescent="0.15">
      <c r="A6" s="19">
        <v>5</v>
      </c>
      <c r="B6" s="20" t="e">
        <f>IF(VLOOKUP($A$1,DATA!$K$4:$BH$33,A6)=0,"",VLOOKUP($A$1,DATA!$K$4:$BH$33,A6))</f>
        <v>#N/A</v>
      </c>
      <c r="C6" s="21">
        <v>25</v>
      </c>
      <c r="D6" s="23" t="e">
        <f>IF(VLOOKUP($A$1,DATA!$K$4:$BH$33,C6)=0,"",VLOOKUP($A$1,DATA!$K$4:$BH$33,C6))</f>
        <v>#N/A</v>
      </c>
      <c r="E6">
        <v>50</v>
      </c>
      <c r="F6" s="23" t="e">
        <f>IF(VLOOKUP($A$1,DATA!$K$4:$BZ$33,E6)=0,"",VLOOKUP($A$1,DATA!$K$4:$BZ$33,E6))</f>
        <v>#N/A</v>
      </c>
      <c r="H6" t="s">
        <v>85</v>
      </c>
      <c r="J6">
        <v>73</v>
      </c>
      <c r="K6" s="23" t="e">
        <f>IF(VLOOKUP($A$1,DATA!$K$4:$CF$33,J6)=0,"",VLOOKUP($A$1,DATA!$K$4:$CF$33,J6))</f>
        <v>#N/A</v>
      </c>
    </row>
    <row r="7" spans="1:11" hidden="1" x14ac:dyDescent="0.15">
      <c r="A7" s="19">
        <v>6</v>
      </c>
      <c r="B7" s="20" t="e">
        <f>IF(VLOOKUP($A$1,DATA!$K$4:$BH$33,A7)=0,"",VLOOKUP($A$1,DATA!$K$4:$BH$33,A7))</f>
        <v>#N/A</v>
      </c>
      <c r="C7" s="21">
        <v>26</v>
      </c>
      <c r="D7" s="23" t="e">
        <f>IF(VLOOKUP($A$1,DATA!$K$4:$BH$33,C7)=0,"",VLOOKUP($A$1,DATA!$K$4:$BH$33,C7))</f>
        <v>#N/A</v>
      </c>
      <c r="E7">
        <v>51</v>
      </c>
      <c r="F7" s="23" t="e">
        <f>IF(VLOOKUP($A$1,DATA!$K$4:$BZ$33,E7)=0,"",VLOOKUP($A$1,DATA!$K$4:$BZ$33,E7))</f>
        <v>#N/A</v>
      </c>
      <c r="H7" t="s">
        <v>68</v>
      </c>
      <c r="J7">
        <v>74</v>
      </c>
      <c r="K7" s="23" t="e">
        <f>IF(VLOOKUP($A$1,DATA!$K$4:$CF$33,J7)=0,"",VLOOKUP($A$1,DATA!$K$4:$CF$33,J7))</f>
        <v>#N/A</v>
      </c>
    </row>
    <row r="8" spans="1:11" hidden="1" x14ac:dyDescent="0.15">
      <c r="A8" s="19">
        <v>7</v>
      </c>
      <c r="B8" s="20" t="e">
        <f>IF(VLOOKUP($A$1,DATA!$K$4:$BH$33,A8)=0,"",VLOOKUP($A$1,DATA!$K$4:$BH$33,A8))</f>
        <v>#N/A</v>
      </c>
      <c r="C8" s="21">
        <v>27</v>
      </c>
      <c r="D8" s="23" t="e">
        <f>IF(VLOOKUP($A$1,DATA!$K$4:$BH$33,C8)=0,"",VLOOKUP($A$1,DATA!$K$4:$BH$33,C8))</f>
        <v>#N/A</v>
      </c>
      <c r="E8">
        <v>52</v>
      </c>
      <c r="F8" s="23" t="e">
        <f>IF(VLOOKUP($A$1,DATA!$K$4:$BZ$33,E8)=0,"",VLOOKUP($A$1,DATA!$K$4:$BZ$33,E8))</f>
        <v>#N/A</v>
      </c>
      <c r="K8" s="23"/>
    </row>
    <row r="9" spans="1:11" hidden="1" x14ac:dyDescent="0.15">
      <c r="A9" s="19">
        <v>8</v>
      </c>
      <c r="B9" s="20" t="e">
        <f>IF(VLOOKUP($A$1,DATA!$K$4:$BH$33,A9)=0,"",VLOOKUP($A$1,DATA!$K$4:$BH$33,A9))</f>
        <v>#N/A</v>
      </c>
      <c r="C9" s="21">
        <v>28</v>
      </c>
      <c r="D9" s="23" t="e">
        <f>IF(VLOOKUP($A$1,DATA!$K$4:$BH$33,C9)=0,"",VLOOKUP($A$1,DATA!$K$4:$BH$33,C9))</f>
        <v>#N/A</v>
      </c>
      <c r="E9">
        <v>53</v>
      </c>
      <c r="F9" s="23" t="e">
        <f>IF(VLOOKUP($A$1,DATA!$K$4:$BZ$33,E9)=0,"",VLOOKUP($A$1,DATA!$K$4:$BZ$33,E9))</f>
        <v>#N/A</v>
      </c>
    </row>
    <row r="10" spans="1:11" hidden="1" x14ac:dyDescent="0.15">
      <c r="A10" s="19">
        <v>9</v>
      </c>
      <c r="B10" s="20" t="e">
        <f>IF(VLOOKUP($A$1,DATA!$K$4:$BH$33,A10)=0,"",VLOOKUP($A$1,DATA!$K$4:$BH$33,A10))</f>
        <v>#N/A</v>
      </c>
      <c r="C10" s="21">
        <v>29</v>
      </c>
      <c r="D10" s="23" t="e">
        <f>IF(VLOOKUP($A$1,DATA!$K$4:$BH$33,C10)=0,"",VLOOKUP($A$1,DATA!$K$4:$BH$33,C10))</f>
        <v>#N/A</v>
      </c>
      <c r="E10">
        <v>54</v>
      </c>
      <c r="F10" s="23" t="e">
        <f>IF(VLOOKUP($A$1,DATA!$K$4:$BZ$33,E10)=0,"",VLOOKUP($A$1,DATA!$K$4:$BZ$33,E10))</f>
        <v>#N/A</v>
      </c>
    </row>
    <row r="11" spans="1:11" hidden="1" x14ac:dyDescent="0.15">
      <c r="A11" s="19">
        <v>10</v>
      </c>
      <c r="B11" s="20" t="e">
        <f>IF(VLOOKUP($A$1,DATA!$K$4:$BH$33,A11)=0,"",VLOOKUP($A$1,DATA!$K$4:$BH$33,A11))</f>
        <v>#N/A</v>
      </c>
      <c r="C11" s="21">
        <v>30</v>
      </c>
      <c r="D11" s="23" t="e">
        <f>IF(VLOOKUP($A$1,DATA!$K$4:$BH$33,C11)=0,"",VLOOKUP($A$1,DATA!$K$4:$BH$33,C11))</f>
        <v>#N/A</v>
      </c>
      <c r="E11">
        <v>55</v>
      </c>
      <c r="F11" s="23" t="e">
        <f>IF(VLOOKUP($A$1,DATA!$K$4:$BZ$33,E11)=0,"",VLOOKUP($A$1,DATA!$K$4:$BZ$33,E11))</f>
        <v>#N/A</v>
      </c>
    </row>
    <row r="12" spans="1:11" hidden="1" x14ac:dyDescent="0.15">
      <c r="A12" s="19">
        <v>11</v>
      </c>
      <c r="B12" s="20" t="e">
        <f>IF(VLOOKUP($A$1,DATA!$K$4:$BH$33,A12)=0,"",VLOOKUP($A$1,DATA!$K$4:$BH$33,A12))</f>
        <v>#N/A</v>
      </c>
      <c r="C12" s="21">
        <v>31</v>
      </c>
      <c r="D12" s="23" t="e">
        <f>IF(VLOOKUP($A$1,DATA!$K$4:$BH$33,C12)=0,"",VLOOKUP($A$1,DATA!$K$4:$BH$33,C12))</f>
        <v>#N/A</v>
      </c>
      <c r="E12">
        <v>56</v>
      </c>
      <c r="F12" s="23" t="e">
        <f>IF(VLOOKUP($A$1,DATA!$K$4:$BZ$33,E12)=0,"",VLOOKUP($A$1,DATA!$K$4:$BZ$33,E12))</f>
        <v>#N/A</v>
      </c>
    </row>
    <row r="13" spans="1:11" hidden="1" x14ac:dyDescent="0.15">
      <c r="A13" s="19">
        <v>12</v>
      </c>
      <c r="B13" s="20" t="e">
        <f>IF(VLOOKUP($A$1,DATA!$K$4:$BH$33,A13)=0,"",VLOOKUP($A$1,DATA!$K$4:$BH$33,A13))</f>
        <v>#N/A</v>
      </c>
      <c r="C13" s="21">
        <v>32</v>
      </c>
      <c r="D13" s="23" t="e">
        <f>IF(VLOOKUP($A$1,DATA!$K$4:$BH$33,C13)=0,"",VLOOKUP($A$1,DATA!$K$4:$BH$33,C13))</f>
        <v>#N/A</v>
      </c>
      <c r="E13">
        <v>57</v>
      </c>
      <c r="F13" s="23" t="e">
        <f>IF(VLOOKUP($A$1,DATA!$K$4:$BZ$33,E13)=0,"",VLOOKUP($A$1,DATA!$K$4:$BZ$33,E13))</f>
        <v>#N/A</v>
      </c>
    </row>
    <row r="14" spans="1:11" hidden="1" x14ac:dyDescent="0.15">
      <c r="A14" s="19">
        <v>13</v>
      </c>
      <c r="B14" s="20" t="e">
        <f>IF(VLOOKUP($A$1,DATA!$K$4:$BH$33,A14)=0,"",VLOOKUP($A$1,DATA!$K$4:$BH$33,A14))</f>
        <v>#N/A</v>
      </c>
      <c r="C14" s="21">
        <v>33</v>
      </c>
      <c r="D14" s="23" t="e">
        <f>IF(VLOOKUP($A$1,DATA!$K$4:$BH$33,C14)=0,"",VLOOKUP($A$1,DATA!$K$4:$BH$33,C14))</f>
        <v>#N/A</v>
      </c>
      <c r="E14">
        <v>58</v>
      </c>
      <c r="F14" s="23" t="e">
        <f>IF(VLOOKUP($A$1,DATA!$K$4:$BZ$33,E14)=0,"",VLOOKUP($A$1,DATA!$K$4:$BZ$33,E14))</f>
        <v>#N/A</v>
      </c>
    </row>
    <row r="15" spans="1:11" hidden="1" x14ac:dyDescent="0.15">
      <c r="A15" s="19">
        <v>14</v>
      </c>
      <c r="B15" s="20" t="e">
        <f>IF(VLOOKUP($A$1,DATA!$K$4:$BH$33,A15)=0,"",VLOOKUP($A$1,DATA!$K$4:$BH$33,A15))</f>
        <v>#N/A</v>
      </c>
      <c r="C15" s="21">
        <v>34</v>
      </c>
      <c r="D15" s="23" t="e">
        <f>IF(VLOOKUP($A$1,DATA!$K$4:$BH$33,C15)=0,"",VLOOKUP($A$1,DATA!$K$4:$BH$33,C15))</f>
        <v>#N/A</v>
      </c>
      <c r="E15">
        <v>59</v>
      </c>
      <c r="F15" s="23" t="e">
        <f>IF(VLOOKUP($A$1,DATA!$K$4:$BZ$33,E15)=0,"",VLOOKUP($A$1,DATA!$K$4:$BZ$33,E15))</f>
        <v>#N/A</v>
      </c>
    </row>
    <row r="16" spans="1:11" hidden="1" x14ac:dyDescent="0.15">
      <c r="A16" s="19">
        <v>15</v>
      </c>
      <c r="B16" s="20" t="e">
        <f>IF(VLOOKUP($A$1,DATA!$K$4:$BH$33,A16)=0,"",VLOOKUP($A$1,DATA!$K$4:$BH$33,A16))</f>
        <v>#N/A</v>
      </c>
      <c r="C16" s="21">
        <v>35</v>
      </c>
      <c r="D16" s="23" t="e">
        <f>IF(VLOOKUP($A$1,DATA!$K$4:$BH$33,C16)=0,"",VLOOKUP($A$1,DATA!$K$4:$BH$33,C16))</f>
        <v>#N/A</v>
      </c>
      <c r="E16">
        <v>60</v>
      </c>
      <c r="F16" s="23" t="e">
        <f>IF(VLOOKUP($A$1,DATA!$K$4:$BZ$33,E16)=0,"",VLOOKUP($A$1,DATA!$K$4:$BZ$33,E16))</f>
        <v>#N/A</v>
      </c>
    </row>
    <row r="17" spans="1:6" hidden="1" x14ac:dyDescent="0.15">
      <c r="A17" s="19">
        <v>16</v>
      </c>
      <c r="B17" s="20" t="e">
        <f>IF(VLOOKUP($A$1,DATA!$K$4:$BH$33,A17)=0,"",VLOOKUP($A$1,DATA!$K$4:$BH$33,A17))</f>
        <v>#N/A</v>
      </c>
      <c r="C17" s="21">
        <v>36</v>
      </c>
      <c r="D17" s="23" t="e">
        <f>IF(VLOOKUP($A$1,DATA!$K$4:$BH$33,C17)=0,"",VLOOKUP($A$1,DATA!$K$4:$BH$33,C17))</f>
        <v>#N/A</v>
      </c>
      <c r="E17">
        <v>61</v>
      </c>
      <c r="F17" s="23" t="e">
        <f>IF(VLOOKUP($A$1,DATA!$K$4:$BZ$33,E17)=0,"",VLOOKUP($A$1,DATA!$K$4:$BZ$33,E17))</f>
        <v>#N/A</v>
      </c>
    </row>
    <row r="18" spans="1:6" hidden="1" x14ac:dyDescent="0.15">
      <c r="A18" s="19">
        <v>17</v>
      </c>
      <c r="B18" s="20" t="e">
        <f>IF(VLOOKUP($A$1,DATA!$K$4:$BH$33,A18)=0,"",VLOOKUP($A$1,DATA!$K$4:$BH$33,A18))</f>
        <v>#N/A</v>
      </c>
      <c r="C18" s="21">
        <v>37</v>
      </c>
      <c r="D18" s="23" t="e">
        <f>IF(VLOOKUP($A$1,DATA!$K$4:$BH$33,C18)=0,"",VLOOKUP($A$1,DATA!$K$4:$BH$33,C18))</f>
        <v>#N/A</v>
      </c>
      <c r="E18">
        <v>62</v>
      </c>
      <c r="F18" s="23" t="e">
        <f>IF(VLOOKUP($A$1,DATA!$K$4:$BZ$33,E18)=0,"",VLOOKUP($A$1,DATA!$K$4:$BZ$33,E18))</f>
        <v>#N/A</v>
      </c>
    </row>
    <row r="19" spans="1:6" hidden="1" x14ac:dyDescent="0.15">
      <c r="A19" s="19">
        <v>18</v>
      </c>
      <c r="B19" s="20" t="e">
        <f>IF(VLOOKUP($A$1,DATA!$K$4:$BH$33,A19)=0,"",VLOOKUP($A$1,DATA!$K$4:$BH$33,A19))</f>
        <v>#N/A</v>
      </c>
      <c r="C19" s="21">
        <v>38</v>
      </c>
      <c r="D19" s="23" t="e">
        <f>IF(VLOOKUP($A$1,DATA!$K$4:$BH$33,C19)=0,"",VLOOKUP($A$1,DATA!$K$4:$BH$33,C19))</f>
        <v>#N/A</v>
      </c>
      <c r="E19">
        <v>63</v>
      </c>
      <c r="F19" s="23" t="e">
        <f>IF(VLOOKUP($A$1,DATA!$K$4:$BZ$33,E19)=0,"",VLOOKUP($A$1,DATA!$K$4:$BZ$33,E19))</f>
        <v>#N/A</v>
      </c>
    </row>
    <row r="20" spans="1:6" hidden="1" x14ac:dyDescent="0.15">
      <c r="A20" s="19">
        <v>19</v>
      </c>
      <c r="B20" s="20" t="e">
        <f>IF(VLOOKUP($A$1,DATA!$K$4:$BH$33,A20)=0,"",VLOOKUP($A$1,DATA!$K$4:$BH$33,A20))</f>
        <v>#N/A</v>
      </c>
      <c r="C20" s="21">
        <v>39</v>
      </c>
      <c r="D20" s="23" t="e">
        <f>IF(VLOOKUP($A$1,DATA!$K$4:$BH$33,C20)=0,"",VLOOKUP($A$1,DATA!$K$4:$BH$33,C20))</f>
        <v>#N/A</v>
      </c>
      <c r="E20">
        <v>64</v>
      </c>
      <c r="F20" s="23" t="e">
        <f>IF(VLOOKUP($A$1,DATA!$K$4:$BZ$33,E20)=0,"",VLOOKUP($A$1,DATA!$K$4:$BZ$33,E20))</f>
        <v>#N/A</v>
      </c>
    </row>
    <row r="21" spans="1:6" hidden="1" x14ac:dyDescent="0.15">
      <c r="A21" s="19">
        <v>20</v>
      </c>
      <c r="B21" s="20" t="e">
        <f>IF(VLOOKUP($A$1,DATA!$K$4:$BH$33,A21)=0,"",VLOOKUP($A$1,DATA!$K$4:$BH$33,A21))</f>
        <v>#N/A</v>
      </c>
      <c r="C21" s="21">
        <v>40</v>
      </c>
      <c r="D21" s="23" t="e">
        <f>IF(VLOOKUP($A$1,DATA!$K$4:$BH$33,C21)=0,"",VLOOKUP($A$1,DATA!$K$4:$BH$33,C21))</f>
        <v>#N/A</v>
      </c>
      <c r="E21">
        <v>65</v>
      </c>
      <c r="F21" s="23" t="e">
        <f>IF(VLOOKUP($A$1,DATA!$K$4:$BZ$33,E21)=0,"",VLOOKUP($A$1,DATA!$K$4:$BZ$33,E21))</f>
        <v>#N/A</v>
      </c>
    </row>
    <row r="22" spans="1:6" hidden="1" x14ac:dyDescent="0.15">
      <c r="A22" s="19">
        <v>21</v>
      </c>
      <c r="C22" s="21">
        <v>41</v>
      </c>
      <c r="D22" s="23" t="e">
        <f>IF(VLOOKUP($A$1,DATA!$K$4:$BH$33,C22)=0,"",VLOOKUP($A$1,DATA!$K$4:$BH$33,C22))</f>
        <v>#N/A</v>
      </c>
      <c r="E22">
        <v>66</v>
      </c>
      <c r="F22" s="23" t="e">
        <f>IF(VLOOKUP($A$1,DATA!$K$4:$BZ$33,E22)=0,"",VLOOKUP($A$1,DATA!$K$4:$BZ$33,E22))</f>
        <v>#N/A</v>
      </c>
    </row>
    <row r="23" spans="1:6" hidden="1" x14ac:dyDescent="0.15">
      <c r="C23" s="21">
        <v>42</v>
      </c>
      <c r="D23" s="23" t="e">
        <f>IF(VLOOKUP($A$1,DATA!$K$4:$BH$33,C23)=0,"",VLOOKUP($A$1,DATA!$K$4:$BH$33,C23))</f>
        <v>#N/A</v>
      </c>
      <c r="E23">
        <v>67</v>
      </c>
      <c r="F23" s="32" t="e">
        <f>IF(VLOOKUP($A$1,DATA!$K$4:$BZ$33,E23)=0,"",VLOOKUP($A$1,DATA!$K$4:$BZ$33,E23))</f>
        <v>#N/A</v>
      </c>
    </row>
    <row r="24" spans="1:6" hidden="1" x14ac:dyDescent="0.15">
      <c r="C24" s="21">
        <v>43</v>
      </c>
      <c r="D24" s="23" t="e">
        <f>IF(VLOOKUP($A$1,DATA!$K$4:$BH$33,C24)=0,"",VLOOKUP($A$1,DATA!$K$4:$BH$33,C24))</f>
        <v>#N/A</v>
      </c>
      <c r="E24">
        <v>68</v>
      </c>
    </row>
    <row r="25" spans="1:6" hidden="1" x14ac:dyDescent="0.15">
      <c r="C25" s="21">
        <v>44</v>
      </c>
      <c r="D25" s="23" t="e">
        <f>IF(VLOOKUP($A$1,DATA!$K$4:$BH$33,C25)=0,"",VLOOKUP($A$1,DATA!$K$4:$BH$33,C25))</f>
        <v>#N/A</v>
      </c>
    </row>
    <row r="26" spans="1:6" hidden="1" x14ac:dyDescent="0.15">
      <c r="C26" s="21">
        <v>45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6"/>
  <sheetViews>
    <sheetView topLeftCell="A27" workbookViewId="0">
      <selection sqref="A1:XFD26"/>
    </sheetView>
  </sheetViews>
  <sheetFormatPr defaultRowHeight="13.5" x14ac:dyDescent="0.15"/>
  <sheetData>
    <row r="1" spans="1:11" hidden="1" x14ac:dyDescent="0.15">
      <c r="A1">
        <f>Schedule!B144</f>
        <v>0</v>
      </c>
      <c r="H1" t="s">
        <v>77</v>
      </c>
      <c r="I1">
        <f>IF(A1=DATA!H16,1,IF(A1=DATA!H17,1,IF(A1=DATA!H18,2,IF(A1=DATA!H19,2,0))))</f>
        <v>0</v>
      </c>
    </row>
    <row r="2" spans="1:11" hidden="1" x14ac:dyDescent="0.15">
      <c r="A2" s="19"/>
      <c r="B2" s="20"/>
      <c r="C2" s="21"/>
      <c r="D2" s="23"/>
      <c r="F2" s="23"/>
      <c r="H2" t="str">
        <f>IF($I$1=1,H4,IF($I$1=2,H3,H3))</f>
        <v>Pick-up Hotel:</v>
      </c>
      <c r="J2">
        <v>69</v>
      </c>
      <c r="K2" s="23" t="e">
        <f>IF(VLOOKUP($A$1,DATA!$K$4:$CF$33,J2)=0,"",VLOOKUP($A$1,DATA!$K$4:$CF$33,J2))</f>
        <v>#N/A</v>
      </c>
    </row>
    <row r="3" spans="1:11" hidden="1" x14ac:dyDescent="0.15">
      <c r="A3" s="19">
        <v>2</v>
      </c>
      <c r="B3" s="20" t="e">
        <f>IF(VLOOKUP($A$1,DATA!$K$4:$BH$33,A3)=0,"",VLOOKUP($A$1,DATA!$K$4:$BH$33,A3))</f>
        <v>#N/A</v>
      </c>
      <c r="C3" s="21">
        <v>22</v>
      </c>
      <c r="D3" s="23" t="e">
        <f>IF(VLOOKUP($A$1,DATA!$K$4:$BH$33,C3)=0,"",VLOOKUP($A$1,DATA!$K$4:$BH$33,C3))</f>
        <v>#N/A</v>
      </c>
      <c r="E3">
        <v>47</v>
      </c>
      <c r="F3" s="23" t="e">
        <f>IF(VLOOKUP($A$1,DATA!$K$4:$BZ$33,E3)=0,"",VLOOKUP($A$1,DATA!$K$4:$BZ$33,E3))</f>
        <v>#N/A</v>
      </c>
      <c r="H3" s="33" t="s">
        <v>26</v>
      </c>
      <c r="J3">
        <v>70</v>
      </c>
      <c r="K3" s="23" t="e">
        <f>IF(VLOOKUP($A$1,DATA!$K$4:$CF$33,J3)=0,"",VLOOKUP($A$1,DATA!$K$4:$CF$33,J3))</f>
        <v>#N/A</v>
      </c>
    </row>
    <row r="4" spans="1:11" hidden="1" x14ac:dyDescent="0.15">
      <c r="A4" s="19">
        <v>3</v>
      </c>
      <c r="B4" s="20" t="e">
        <f>IF(VLOOKUP($A$1,DATA!$K$4:$BH$33,A4)=0,"",VLOOKUP($A$1,DATA!$K$4:$BH$33,A4))</f>
        <v>#N/A</v>
      </c>
      <c r="C4" s="21">
        <v>23</v>
      </c>
      <c r="D4" s="23" t="e">
        <f>IF(VLOOKUP($A$1,DATA!$K$4:$BH$33,C4)=0,"",VLOOKUP($A$1,DATA!$K$4:$BH$33,C4))</f>
        <v>#N/A</v>
      </c>
      <c r="E4">
        <v>48</v>
      </c>
      <c r="F4" s="23" t="e">
        <f>IF(VLOOKUP($A$1,DATA!$K$4:$BZ$33,E4)=0,"",VLOOKUP($A$1,DATA!$K$4:$BZ$33,E4))</f>
        <v>#N/A</v>
      </c>
      <c r="H4" s="33" t="s">
        <v>78</v>
      </c>
      <c r="J4">
        <v>71</v>
      </c>
      <c r="K4" s="23" t="e">
        <f>IF(VLOOKUP($A$1,DATA!$K$4:$CF$33,J4)=0,"",VLOOKUP($A$1,DATA!$K$4:$CF$33,J4))</f>
        <v>#N/A</v>
      </c>
    </row>
    <row r="5" spans="1:11" hidden="1" x14ac:dyDescent="0.15">
      <c r="A5" s="19">
        <v>4</v>
      </c>
      <c r="B5" s="20" t="e">
        <f>IF(VLOOKUP($A$1,DATA!$K$4:$BH$33,A5)=0,"",VLOOKUP($A$1,DATA!$K$4:$BH$33,A5))</f>
        <v>#N/A</v>
      </c>
      <c r="C5" s="21">
        <v>24</v>
      </c>
      <c r="D5" s="23" t="e">
        <f>IF(VLOOKUP($A$1,DATA!$K$4:$BH$33,C5)=0,"",VLOOKUP($A$1,DATA!$K$4:$BH$33,C5))</f>
        <v>#N/A</v>
      </c>
      <c r="E5">
        <v>49</v>
      </c>
      <c r="F5" s="23" t="e">
        <f>IF(VLOOKUP($A$1,DATA!$K$4:$BZ$33,E5)=0,"",VLOOKUP($A$1,DATA!$K$4:$BZ$33,E5))</f>
        <v>#N/A</v>
      </c>
      <c r="H5" t="str">
        <f>IF($I$1=1,H7,IF($I$1=2,H6,H7))</f>
        <v>Location of service end:</v>
      </c>
      <c r="J5">
        <v>72</v>
      </c>
      <c r="K5" s="23" t="e">
        <f>IF(VLOOKUP($A$1,DATA!$K$4:$CF$33,J5)=0,"",VLOOKUP($A$1,DATA!$K$4:$CF$33,J5))</f>
        <v>#N/A</v>
      </c>
    </row>
    <row r="6" spans="1:11" hidden="1" x14ac:dyDescent="0.15">
      <c r="A6" s="19">
        <v>5</v>
      </c>
      <c r="B6" s="20" t="e">
        <f>IF(VLOOKUP($A$1,DATA!$K$4:$BH$33,A6)=0,"",VLOOKUP($A$1,DATA!$K$4:$BH$33,A6))</f>
        <v>#N/A</v>
      </c>
      <c r="C6" s="21">
        <v>25</v>
      </c>
      <c r="D6" s="23" t="e">
        <f>IF(VLOOKUP($A$1,DATA!$K$4:$BH$33,C6)=0,"",VLOOKUP($A$1,DATA!$K$4:$BH$33,C6))</f>
        <v>#N/A</v>
      </c>
      <c r="E6">
        <v>50</v>
      </c>
      <c r="F6" s="23" t="e">
        <f>IF(VLOOKUP($A$1,DATA!$K$4:$BZ$33,E6)=0,"",VLOOKUP($A$1,DATA!$K$4:$BZ$33,E6))</f>
        <v>#N/A</v>
      </c>
      <c r="H6" t="s">
        <v>85</v>
      </c>
      <c r="J6">
        <v>73</v>
      </c>
      <c r="K6" s="23" t="e">
        <f>IF(VLOOKUP($A$1,DATA!$K$4:$CF$33,J6)=0,"",VLOOKUP($A$1,DATA!$K$4:$CF$33,J6))</f>
        <v>#N/A</v>
      </c>
    </row>
    <row r="7" spans="1:11" hidden="1" x14ac:dyDescent="0.15">
      <c r="A7" s="19">
        <v>6</v>
      </c>
      <c r="B7" s="20" t="e">
        <f>IF(VLOOKUP($A$1,DATA!$K$4:$BH$33,A7)=0,"",VLOOKUP($A$1,DATA!$K$4:$BH$33,A7))</f>
        <v>#N/A</v>
      </c>
      <c r="C7" s="21">
        <v>26</v>
      </c>
      <c r="D7" s="23" t="e">
        <f>IF(VLOOKUP($A$1,DATA!$K$4:$BH$33,C7)=0,"",VLOOKUP($A$1,DATA!$K$4:$BH$33,C7))</f>
        <v>#N/A</v>
      </c>
      <c r="E7">
        <v>51</v>
      </c>
      <c r="F7" s="23" t="e">
        <f>IF(VLOOKUP($A$1,DATA!$K$4:$BZ$33,E7)=0,"",VLOOKUP($A$1,DATA!$K$4:$BZ$33,E7))</f>
        <v>#N/A</v>
      </c>
      <c r="H7" t="s">
        <v>68</v>
      </c>
      <c r="J7">
        <v>74</v>
      </c>
      <c r="K7" s="23" t="e">
        <f>IF(VLOOKUP($A$1,DATA!$K$4:$CF$33,J7)=0,"",VLOOKUP($A$1,DATA!$K$4:$CF$33,J7))</f>
        <v>#N/A</v>
      </c>
    </row>
    <row r="8" spans="1:11" hidden="1" x14ac:dyDescent="0.15">
      <c r="A8" s="19">
        <v>7</v>
      </c>
      <c r="B8" s="20" t="e">
        <f>IF(VLOOKUP($A$1,DATA!$K$4:$BH$33,A8)=0,"",VLOOKUP($A$1,DATA!$K$4:$BH$33,A8))</f>
        <v>#N/A</v>
      </c>
      <c r="C8" s="21">
        <v>27</v>
      </c>
      <c r="D8" s="23" t="e">
        <f>IF(VLOOKUP($A$1,DATA!$K$4:$BH$33,C8)=0,"",VLOOKUP($A$1,DATA!$K$4:$BH$33,C8))</f>
        <v>#N/A</v>
      </c>
      <c r="E8">
        <v>52</v>
      </c>
      <c r="F8" s="23" t="e">
        <f>IF(VLOOKUP($A$1,DATA!$K$4:$BZ$33,E8)=0,"",VLOOKUP($A$1,DATA!$K$4:$BZ$33,E8))</f>
        <v>#N/A</v>
      </c>
      <c r="K8" s="23"/>
    </row>
    <row r="9" spans="1:11" hidden="1" x14ac:dyDescent="0.15">
      <c r="A9" s="19">
        <v>8</v>
      </c>
      <c r="B9" s="20" t="e">
        <f>IF(VLOOKUP($A$1,DATA!$K$4:$BH$33,A9)=0,"",VLOOKUP($A$1,DATA!$K$4:$BH$33,A9))</f>
        <v>#N/A</v>
      </c>
      <c r="C9" s="21">
        <v>28</v>
      </c>
      <c r="D9" s="23" t="e">
        <f>IF(VLOOKUP($A$1,DATA!$K$4:$BH$33,C9)=0,"",VLOOKUP($A$1,DATA!$K$4:$BH$33,C9))</f>
        <v>#N/A</v>
      </c>
      <c r="E9">
        <v>53</v>
      </c>
      <c r="F9" s="23" t="e">
        <f>IF(VLOOKUP($A$1,DATA!$K$4:$BZ$33,E9)=0,"",VLOOKUP($A$1,DATA!$K$4:$BZ$33,E9))</f>
        <v>#N/A</v>
      </c>
    </row>
    <row r="10" spans="1:11" hidden="1" x14ac:dyDescent="0.15">
      <c r="A10" s="19">
        <v>9</v>
      </c>
      <c r="B10" s="20" t="e">
        <f>IF(VLOOKUP($A$1,DATA!$K$4:$BH$33,A10)=0,"",VLOOKUP($A$1,DATA!$K$4:$BH$33,A10))</f>
        <v>#N/A</v>
      </c>
      <c r="C10" s="21">
        <v>29</v>
      </c>
      <c r="D10" s="23" t="e">
        <f>IF(VLOOKUP($A$1,DATA!$K$4:$BH$33,C10)=0,"",VLOOKUP($A$1,DATA!$K$4:$BH$33,C10))</f>
        <v>#N/A</v>
      </c>
      <c r="E10">
        <v>54</v>
      </c>
      <c r="F10" s="23" t="e">
        <f>IF(VLOOKUP($A$1,DATA!$K$4:$BZ$33,E10)=0,"",VLOOKUP($A$1,DATA!$K$4:$BZ$33,E10))</f>
        <v>#N/A</v>
      </c>
    </row>
    <row r="11" spans="1:11" hidden="1" x14ac:dyDescent="0.15">
      <c r="A11" s="19">
        <v>10</v>
      </c>
      <c r="B11" s="20" t="e">
        <f>IF(VLOOKUP($A$1,DATA!$K$4:$BH$33,A11)=0,"",VLOOKUP($A$1,DATA!$K$4:$BH$33,A11))</f>
        <v>#N/A</v>
      </c>
      <c r="C11" s="21">
        <v>30</v>
      </c>
      <c r="D11" s="23" t="e">
        <f>IF(VLOOKUP($A$1,DATA!$K$4:$BH$33,C11)=0,"",VLOOKUP($A$1,DATA!$K$4:$BH$33,C11))</f>
        <v>#N/A</v>
      </c>
      <c r="E11">
        <v>55</v>
      </c>
      <c r="F11" s="23" t="e">
        <f>IF(VLOOKUP($A$1,DATA!$K$4:$BZ$33,E11)=0,"",VLOOKUP($A$1,DATA!$K$4:$BZ$33,E11))</f>
        <v>#N/A</v>
      </c>
    </row>
    <row r="12" spans="1:11" hidden="1" x14ac:dyDescent="0.15">
      <c r="A12" s="19">
        <v>11</v>
      </c>
      <c r="B12" s="20" t="e">
        <f>IF(VLOOKUP($A$1,DATA!$K$4:$BH$33,A12)=0,"",VLOOKUP($A$1,DATA!$K$4:$BH$33,A12))</f>
        <v>#N/A</v>
      </c>
      <c r="C12" s="21">
        <v>31</v>
      </c>
      <c r="D12" s="23" t="e">
        <f>IF(VLOOKUP($A$1,DATA!$K$4:$BH$33,C12)=0,"",VLOOKUP($A$1,DATA!$K$4:$BH$33,C12))</f>
        <v>#N/A</v>
      </c>
      <c r="E12">
        <v>56</v>
      </c>
      <c r="F12" s="23" t="e">
        <f>IF(VLOOKUP($A$1,DATA!$K$4:$BZ$33,E12)=0,"",VLOOKUP($A$1,DATA!$K$4:$BZ$33,E12))</f>
        <v>#N/A</v>
      </c>
    </row>
    <row r="13" spans="1:11" hidden="1" x14ac:dyDescent="0.15">
      <c r="A13" s="19">
        <v>12</v>
      </c>
      <c r="B13" s="20" t="e">
        <f>IF(VLOOKUP($A$1,DATA!$K$4:$BH$33,A13)=0,"",VLOOKUP($A$1,DATA!$K$4:$BH$33,A13))</f>
        <v>#N/A</v>
      </c>
      <c r="C13" s="21">
        <v>32</v>
      </c>
      <c r="D13" s="23" t="e">
        <f>IF(VLOOKUP($A$1,DATA!$K$4:$BH$33,C13)=0,"",VLOOKUP($A$1,DATA!$K$4:$BH$33,C13))</f>
        <v>#N/A</v>
      </c>
      <c r="E13">
        <v>57</v>
      </c>
      <c r="F13" s="23" t="e">
        <f>IF(VLOOKUP($A$1,DATA!$K$4:$BZ$33,E13)=0,"",VLOOKUP($A$1,DATA!$K$4:$BZ$33,E13))</f>
        <v>#N/A</v>
      </c>
    </row>
    <row r="14" spans="1:11" hidden="1" x14ac:dyDescent="0.15">
      <c r="A14" s="19">
        <v>13</v>
      </c>
      <c r="B14" s="20" t="e">
        <f>IF(VLOOKUP($A$1,DATA!$K$4:$BH$33,A14)=0,"",VLOOKUP($A$1,DATA!$K$4:$BH$33,A14))</f>
        <v>#N/A</v>
      </c>
      <c r="C14" s="21">
        <v>33</v>
      </c>
      <c r="D14" s="23" t="e">
        <f>IF(VLOOKUP($A$1,DATA!$K$4:$BH$33,C14)=0,"",VLOOKUP($A$1,DATA!$K$4:$BH$33,C14))</f>
        <v>#N/A</v>
      </c>
      <c r="E14">
        <v>58</v>
      </c>
      <c r="F14" s="23" t="e">
        <f>IF(VLOOKUP($A$1,DATA!$K$4:$BZ$33,E14)=0,"",VLOOKUP($A$1,DATA!$K$4:$BZ$33,E14))</f>
        <v>#N/A</v>
      </c>
    </row>
    <row r="15" spans="1:11" hidden="1" x14ac:dyDescent="0.15">
      <c r="A15" s="19">
        <v>14</v>
      </c>
      <c r="B15" s="20" t="e">
        <f>IF(VLOOKUP($A$1,DATA!$K$4:$BH$33,A15)=0,"",VLOOKUP($A$1,DATA!$K$4:$BH$33,A15))</f>
        <v>#N/A</v>
      </c>
      <c r="C15" s="21">
        <v>34</v>
      </c>
      <c r="D15" s="23" t="e">
        <f>IF(VLOOKUP($A$1,DATA!$K$4:$BH$33,C15)=0,"",VLOOKUP($A$1,DATA!$K$4:$BH$33,C15))</f>
        <v>#N/A</v>
      </c>
      <c r="E15">
        <v>59</v>
      </c>
      <c r="F15" s="23" t="e">
        <f>IF(VLOOKUP($A$1,DATA!$K$4:$BZ$33,E15)=0,"",VLOOKUP($A$1,DATA!$K$4:$BZ$33,E15))</f>
        <v>#N/A</v>
      </c>
    </row>
    <row r="16" spans="1:11" hidden="1" x14ac:dyDescent="0.15">
      <c r="A16" s="19">
        <v>15</v>
      </c>
      <c r="B16" s="20" t="e">
        <f>IF(VLOOKUP($A$1,DATA!$K$4:$BH$33,A16)=0,"",VLOOKUP($A$1,DATA!$K$4:$BH$33,A16))</f>
        <v>#N/A</v>
      </c>
      <c r="C16" s="21">
        <v>35</v>
      </c>
      <c r="D16" s="23" t="e">
        <f>IF(VLOOKUP($A$1,DATA!$K$4:$BH$33,C16)=0,"",VLOOKUP($A$1,DATA!$K$4:$BH$33,C16))</f>
        <v>#N/A</v>
      </c>
      <c r="E16">
        <v>60</v>
      </c>
      <c r="F16" s="23" t="e">
        <f>IF(VLOOKUP($A$1,DATA!$K$4:$BZ$33,E16)=0,"",VLOOKUP($A$1,DATA!$K$4:$BZ$33,E16))</f>
        <v>#N/A</v>
      </c>
    </row>
    <row r="17" spans="1:6" hidden="1" x14ac:dyDescent="0.15">
      <c r="A17" s="19">
        <v>16</v>
      </c>
      <c r="B17" s="20" t="e">
        <f>IF(VLOOKUP($A$1,DATA!$K$4:$BH$33,A17)=0,"",VLOOKUP($A$1,DATA!$K$4:$BH$33,A17))</f>
        <v>#N/A</v>
      </c>
      <c r="C17" s="21">
        <v>36</v>
      </c>
      <c r="D17" s="23" t="e">
        <f>IF(VLOOKUP($A$1,DATA!$K$4:$BH$33,C17)=0,"",VLOOKUP($A$1,DATA!$K$4:$BH$33,C17))</f>
        <v>#N/A</v>
      </c>
      <c r="E17">
        <v>61</v>
      </c>
      <c r="F17" s="23" t="e">
        <f>IF(VLOOKUP($A$1,DATA!$K$4:$BZ$33,E17)=0,"",VLOOKUP($A$1,DATA!$K$4:$BZ$33,E17))</f>
        <v>#N/A</v>
      </c>
    </row>
    <row r="18" spans="1:6" hidden="1" x14ac:dyDescent="0.15">
      <c r="A18" s="19">
        <v>17</v>
      </c>
      <c r="B18" s="20" t="e">
        <f>IF(VLOOKUP($A$1,DATA!$K$4:$BH$33,A18)=0,"",VLOOKUP($A$1,DATA!$K$4:$BH$33,A18))</f>
        <v>#N/A</v>
      </c>
      <c r="C18" s="21">
        <v>37</v>
      </c>
      <c r="D18" s="23" t="e">
        <f>IF(VLOOKUP($A$1,DATA!$K$4:$BH$33,C18)=0,"",VLOOKUP($A$1,DATA!$K$4:$BH$33,C18))</f>
        <v>#N/A</v>
      </c>
      <c r="E18">
        <v>62</v>
      </c>
      <c r="F18" s="23" t="e">
        <f>IF(VLOOKUP($A$1,DATA!$K$4:$BZ$33,E18)=0,"",VLOOKUP($A$1,DATA!$K$4:$BZ$33,E18))</f>
        <v>#N/A</v>
      </c>
    </row>
    <row r="19" spans="1:6" hidden="1" x14ac:dyDescent="0.15">
      <c r="A19" s="19">
        <v>18</v>
      </c>
      <c r="B19" s="20" t="e">
        <f>IF(VLOOKUP($A$1,DATA!$K$4:$BH$33,A19)=0,"",VLOOKUP($A$1,DATA!$K$4:$BH$33,A19))</f>
        <v>#N/A</v>
      </c>
      <c r="C19" s="21">
        <v>38</v>
      </c>
      <c r="D19" s="23" t="e">
        <f>IF(VLOOKUP($A$1,DATA!$K$4:$BH$33,C19)=0,"",VLOOKUP($A$1,DATA!$K$4:$BH$33,C19))</f>
        <v>#N/A</v>
      </c>
      <c r="E19">
        <v>63</v>
      </c>
      <c r="F19" s="23" t="e">
        <f>IF(VLOOKUP($A$1,DATA!$K$4:$BZ$33,E19)=0,"",VLOOKUP($A$1,DATA!$K$4:$BZ$33,E19))</f>
        <v>#N/A</v>
      </c>
    </row>
    <row r="20" spans="1:6" hidden="1" x14ac:dyDescent="0.15">
      <c r="A20" s="19">
        <v>19</v>
      </c>
      <c r="B20" s="20" t="e">
        <f>IF(VLOOKUP($A$1,DATA!$K$4:$BH$33,A20)=0,"",VLOOKUP($A$1,DATA!$K$4:$BH$33,A20))</f>
        <v>#N/A</v>
      </c>
      <c r="C20" s="21">
        <v>39</v>
      </c>
      <c r="D20" s="23" t="e">
        <f>IF(VLOOKUP($A$1,DATA!$K$4:$BH$33,C20)=0,"",VLOOKUP($A$1,DATA!$K$4:$BH$33,C20))</f>
        <v>#N/A</v>
      </c>
      <c r="E20">
        <v>64</v>
      </c>
      <c r="F20" s="23" t="e">
        <f>IF(VLOOKUP($A$1,DATA!$K$4:$BZ$33,E20)=0,"",VLOOKUP($A$1,DATA!$K$4:$BZ$33,E20))</f>
        <v>#N/A</v>
      </c>
    </row>
    <row r="21" spans="1:6" hidden="1" x14ac:dyDescent="0.15">
      <c r="A21" s="19">
        <v>20</v>
      </c>
      <c r="B21" s="20" t="e">
        <f>IF(VLOOKUP($A$1,DATA!$K$4:$BH$33,A21)=0,"",VLOOKUP($A$1,DATA!$K$4:$BH$33,A21))</f>
        <v>#N/A</v>
      </c>
      <c r="C21" s="21">
        <v>40</v>
      </c>
      <c r="D21" s="23" t="e">
        <f>IF(VLOOKUP($A$1,DATA!$K$4:$BH$33,C21)=0,"",VLOOKUP($A$1,DATA!$K$4:$BH$33,C21))</f>
        <v>#N/A</v>
      </c>
      <c r="E21">
        <v>65</v>
      </c>
      <c r="F21" s="23" t="e">
        <f>IF(VLOOKUP($A$1,DATA!$K$4:$BZ$33,E21)=0,"",VLOOKUP($A$1,DATA!$K$4:$BZ$33,E21))</f>
        <v>#N/A</v>
      </c>
    </row>
    <row r="22" spans="1:6" hidden="1" x14ac:dyDescent="0.15">
      <c r="A22" s="19">
        <v>21</v>
      </c>
      <c r="C22" s="21">
        <v>41</v>
      </c>
      <c r="D22" s="23" t="e">
        <f>IF(VLOOKUP($A$1,DATA!$K$4:$BH$33,C22)=0,"",VLOOKUP($A$1,DATA!$K$4:$BH$33,C22))</f>
        <v>#N/A</v>
      </c>
      <c r="E22">
        <v>66</v>
      </c>
      <c r="F22" s="23" t="e">
        <f>IF(VLOOKUP($A$1,DATA!$K$4:$BZ$33,E22)=0,"",VLOOKUP($A$1,DATA!$K$4:$BZ$33,E22))</f>
        <v>#N/A</v>
      </c>
    </row>
    <row r="23" spans="1:6" hidden="1" x14ac:dyDescent="0.15">
      <c r="C23" s="21">
        <v>42</v>
      </c>
      <c r="D23" s="23" t="e">
        <f>IF(VLOOKUP($A$1,DATA!$K$4:$BH$33,C23)=0,"",VLOOKUP($A$1,DATA!$K$4:$BH$33,C23))</f>
        <v>#N/A</v>
      </c>
      <c r="E23">
        <v>67</v>
      </c>
      <c r="F23" s="32" t="e">
        <f>IF(VLOOKUP($A$1,DATA!$K$4:$BZ$33,E23)=0,"",VLOOKUP($A$1,DATA!$K$4:$BZ$33,E23))</f>
        <v>#N/A</v>
      </c>
    </row>
    <row r="24" spans="1:6" hidden="1" x14ac:dyDescent="0.15">
      <c r="C24" s="21">
        <v>43</v>
      </c>
      <c r="D24" s="23" t="e">
        <f>IF(VLOOKUP($A$1,DATA!$K$4:$BH$33,C24)=0,"",VLOOKUP($A$1,DATA!$K$4:$BH$33,C24))</f>
        <v>#N/A</v>
      </c>
      <c r="E24">
        <v>68</v>
      </c>
    </row>
    <row r="25" spans="1:6" hidden="1" x14ac:dyDescent="0.15">
      <c r="C25" s="21">
        <v>44</v>
      </c>
      <c r="D25" s="23" t="e">
        <f>IF(VLOOKUP($A$1,DATA!$K$4:$BH$33,C25)=0,"",VLOOKUP($A$1,DATA!$K$4:$BH$33,C25))</f>
        <v>#N/A</v>
      </c>
    </row>
    <row r="26" spans="1:6" hidden="1" x14ac:dyDescent="0.15">
      <c r="C26" s="21">
        <v>45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6"/>
  <sheetViews>
    <sheetView topLeftCell="A27" workbookViewId="0">
      <selection sqref="A1:XFD26"/>
    </sheetView>
  </sheetViews>
  <sheetFormatPr defaultRowHeight="13.5" x14ac:dyDescent="0.15"/>
  <sheetData>
    <row r="1" spans="1:11" hidden="1" x14ac:dyDescent="0.15">
      <c r="A1">
        <f>Schedule!B179</f>
        <v>0</v>
      </c>
      <c r="H1" t="s">
        <v>77</v>
      </c>
      <c r="I1">
        <f>IF(A1=DATA!H16,1,IF(A1=DATA!H17,1,IF(A1=DATA!H18,2,IF(A1=DATA!H19,2,0))))</f>
        <v>0</v>
      </c>
    </row>
    <row r="2" spans="1:11" hidden="1" x14ac:dyDescent="0.15">
      <c r="A2" s="19"/>
      <c r="B2" s="20"/>
      <c r="C2" s="21"/>
      <c r="D2" s="23"/>
      <c r="F2" s="23"/>
      <c r="H2" t="str">
        <f>IF($I$1=1,H4,IF($I$1=2,H3,H3))</f>
        <v>Pick-up Hotel:</v>
      </c>
      <c r="J2">
        <v>69</v>
      </c>
      <c r="K2" s="23" t="e">
        <f>IF(VLOOKUP($A$1,DATA!$K$4:$CF$33,J2)=0,"",VLOOKUP($A$1,DATA!$K$4:$CF$33,J2))</f>
        <v>#N/A</v>
      </c>
    </row>
    <row r="3" spans="1:11" hidden="1" x14ac:dyDescent="0.15">
      <c r="A3" s="19">
        <v>2</v>
      </c>
      <c r="B3" s="20" t="e">
        <f>IF(VLOOKUP($A$1,DATA!$K$4:$BH$33,A3)=0,"",VLOOKUP($A$1,DATA!$K$4:$BH$33,A3))</f>
        <v>#N/A</v>
      </c>
      <c r="C3" s="21">
        <v>22</v>
      </c>
      <c r="D3" s="23" t="e">
        <f>IF(VLOOKUP($A$1,DATA!$K$4:$BH$33,C3)=0,"",VLOOKUP($A$1,DATA!$K$4:$BH$33,C3))</f>
        <v>#N/A</v>
      </c>
      <c r="E3">
        <v>47</v>
      </c>
      <c r="F3" s="23" t="e">
        <f>IF(VLOOKUP($A$1,DATA!$K$4:$BZ$33,E3)=0,"",VLOOKUP($A$1,DATA!$K$4:$BZ$33,E3))</f>
        <v>#N/A</v>
      </c>
      <c r="H3" s="33" t="s">
        <v>26</v>
      </c>
      <c r="J3">
        <v>70</v>
      </c>
      <c r="K3" s="23" t="e">
        <f>IF(VLOOKUP($A$1,DATA!$K$4:$CF$33,J3)=0,"",VLOOKUP($A$1,DATA!$K$4:$CF$33,J3))</f>
        <v>#N/A</v>
      </c>
    </row>
    <row r="4" spans="1:11" hidden="1" x14ac:dyDescent="0.15">
      <c r="A4" s="19">
        <v>3</v>
      </c>
      <c r="B4" s="20" t="e">
        <f>IF(VLOOKUP($A$1,DATA!$K$4:$BH$33,A4)=0,"",VLOOKUP($A$1,DATA!$K$4:$BH$33,A4))</f>
        <v>#N/A</v>
      </c>
      <c r="C4" s="21">
        <v>23</v>
      </c>
      <c r="D4" s="23" t="e">
        <f>IF(VLOOKUP($A$1,DATA!$K$4:$BH$33,C4)=0,"",VLOOKUP($A$1,DATA!$K$4:$BH$33,C4))</f>
        <v>#N/A</v>
      </c>
      <c r="E4">
        <v>48</v>
      </c>
      <c r="F4" s="23" t="e">
        <f>IF(VLOOKUP($A$1,DATA!$K$4:$BZ$33,E4)=0,"",VLOOKUP($A$1,DATA!$K$4:$BZ$33,E4))</f>
        <v>#N/A</v>
      </c>
      <c r="H4" s="33" t="s">
        <v>78</v>
      </c>
      <c r="J4">
        <v>71</v>
      </c>
      <c r="K4" s="23" t="e">
        <f>IF(VLOOKUP($A$1,DATA!$K$4:$CF$33,J4)=0,"",VLOOKUP($A$1,DATA!$K$4:$CF$33,J4))</f>
        <v>#N/A</v>
      </c>
    </row>
    <row r="5" spans="1:11" hidden="1" x14ac:dyDescent="0.15">
      <c r="A5" s="19">
        <v>4</v>
      </c>
      <c r="B5" s="20" t="e">
        <f>IF(VLOOKUP($A$1,DATA!$K$4:$BH$33,A5)=0,"",VLOOKUP($A$1,DATA!$K$4:$BH$33,A5))</f>
        <v>#N/A</v>
      </c>
      <c r="C5" s="21">
        <v>24</v>
      </c>
      <c r="D5" s="23" t="e">
        <f>IF(VLOOKUP($A$1,DATA!$K$4:$BH$33,C5)=0,"",VLOOKUP($A$1,DATA!$K$4:$BH$33,C5))</f>
        <v>#N/A</v>
      </c>
      <c r="E5">
        <v>49</v>
      </c>
      <c r="F5" s="23" t="e">
        <f>IF(VLOOKUP($A$1,DATA!$K$4:$BZ$33,E5)=0,"",VLOOKUP($A$1,DATA!$K$4:$BZ$33,E5))</f>
        <v>#N/A</v>
      </c>
      <c r="H5" t="str">
        <f>IF($I$1=1,H7,IF($I$1=2,H6,H7))</f>
        <v>Location of service end:</v>
      </c>
      <c r="J5">
        <v>72</v>
      </c>
      <c r="K5" s="23" t="e">
        <f>IF(VLOOKUP($A$1,DATA!$K$4:$CF$33,J5)=0,"",VLOOKUP($A$1,DATA!$K$4:$CF$33,J5))</f>
        <v>#N/A</v>
      </c>
    </row>
    <row r="6" spans="1:11" hidden="1" x14ac:dyDescent="0.15">
      <c r="A6" s="19">
        <v>5</v>
      </c>
      <c r="B6" s="20" t="e">
        <f>IF(VLOOKUP($A$1,DATA!$K$4:$BH$33,A6)=0,"",VLOOKUP($A$1,DATA!$K$4:$BH$33,A6))</f>
        <v>#N/A</v>
      </c>
      <c r="C6" s="21">
        <v>25</v>
      </c>
      <c r="D6" s="23" t="e">
        <f>IF(VLOOKUP($A$1,DATA!$K$4:$BH$33,C6)=0,"",VLOOKUP($A$1,DATA!$K$4:$BH$33,C6))</f>
        <v>#N/A</v>
      </c>
      <c r="E6">
        <v>50</v>
      </c>
      <c r="F6" s="23" t="e">
        <f>IF(VLOOKUP($A$1,DATA!$K$4:$BZ$33,E6)=0,"",VLOOKUP($A$1,DATA!$K$4:$BZ$33,E6))</f>
        <v>#N/A</v>
      </c>
      <c r="H6" t="s">
        <v>85</v>
      </c>
      <c r="J6">
        <v>73</v>
      </c>
      <c r="K6" s="23" t="e">
        <f>IF(VLOOKUP($A$1,DATA!$K$4:$CF$33,J6)=0,"",VLOOKUP($A$1,DATA!$K$4:$CF$33,J6))</f>
        <v>#N/A</v>
      </c>
    </row>
    <row r="7" spans="1:11" hidden="1" x14ac:dyDescent="0.15">
      <c r="A7" s="19">
        <v>6</v>
      </c>
      <c r="B7" s="20" t="e">
        <f>IF(VLOOKUP($A$1,DATA!$K$4:$BH$33,A7)=0,"",VLOOKUP($A$1,DATA!$K$4:$BH$33,A7))</f>
        <v>#N/A</v>
      </c>
      <c r="C7" s="21">
        <v>26</v>
      </c>
      <c r="D7" s="23" t="e">
        <f>IF(VLOOKUP($A$1,DATA!$K$4:$BH$33,C7)=0,"",VLOOKUP($A$1,DATA!$K$4:$BH$33,C7))</f>
        <v>#N/A</v>
      </c>
      <c r="E7">
        <v>51</v>
      </c>
      <c r="F7" s="23" t="e">
        <f>IF(VLOOKUP($A$1,DATA!$K$4:$BZ$33,E7)=0,"",VLOOKUP($A$1,DATA!$K$4:$BZ$33,E7))</f>
        <v>#N/A</v>
      </c>
      <c r="H7" t="s">
        <v>68</v>
      </c>
      <c r="J7">
        <v>74</v>
      </c>
      <c r="K7" s="23" t="e">
        <f>IF(VLOOKUP($A$1,DATA!$K$4:$CF$33,J7)=0,"",VLOOKUP($A$1,DATA!$K$4:$CF$33,J7))</f>
        <v>#N/A</v>
      </c>
    </row>
    <row r="8" spans="1:11" hidden="1" x14ac:dyDescent="0.15">
      <c r="A8" s="19">
        <v>7</v>
      </c>
      <c r="B8" s="20" t="e">
        <f>IF(VLOOKUP($A$1,DATA!$K$4:$BH$33,A8)=0,"",VLOOKUP($A$1,DATA!$K$4:$BH$33,A8))</f>
        <v>#N/A</v>
      </c>
      <c r="C8" s="21">
        <v>27</v>
      </c>
      <c r="D8" s="23" t="e">
        <f>IF(VLOOKUP($A$1,DATA!$K$4:$BH$33,C8)=0,"",VLOOKUP($A$1,DATA!$K$4:$BH$33,C8))</f>
        <v>#N/A</v>
      </c>
      <c r="E8">
        <v>52</v>
      </c>
      <c r="F8" s="23" t="e">
        <f>IF(VLOOKUP($A$1,DATA!$K$4:$BZ$33,E8)=0,"",VLOOKUP($A$1,DATA!$K$4:$BZ$33,E8))</f>
        <v>#N/A</v>
      </c>
      <c r="K8" s="23"/>
    </row>
    <row r="9" spans="1:11" hidden="1" x14ac:dyDescent="0.15">
      <c r="A9" s="19">
        <v>8</v>
      </c>
      <c r="B9" s="20" t="e">
        <f>IF(VLOOKUP($A$1,DATA!$K$4:$BH$33,A9)=0,"",VLOOKUP($A$1,DATA!$K$4:$BH$33,A9))</f>
        <v>#N/A</v>
      </c>
      <c r="C9" s="21">
        <v>28</v>
      </c>
      <c r="D9" s="23" t="e">
        <f>IF(VLOOKUP($A$1,DATA!$K$4:$BH$33,C9)=0,"",VLOOKUP($A$1,DATA!$K$4:$BH$33,C9))</f>
        <v>#N/A</v>
      </c>
      <c r="E9">
        <v>53</v>
      </c>
      <c r="F9" s="23" t="e">
        <f>IF(VLOOKUP($A$1,DATA!$K$4:$BZ$33,E9)=0,"",VLOOKUP($A$1,DATA!$K$4:$BZ$33,E9))</f>
        <v>#N/A</v>
      </c>
    </row>
    <row r="10" spans="1:11" hidden="1" x14ac:dyDescent="0.15">
      <c r="A10" s="19">
        <v>9</v>
      </c>
      <c r="B10" s="20" t="e">
        <f>IF(VLOOKUP($A$1,DATA!$K$4:$BH$33,A10)=0,"",VLOOKUP($A$1,DATA!$K$4:$BH$33,A10))</f>
        <v>#N/A</v>
      </c>
      <c r="C10" s="21">
        <v>29</v>
      </c>
      <c r="D10" s="23" t="e">
        <f>IF(VLOOKUP($A$1,DATA!$K$4:$BH$33,C10)=0,"",VLOOKUP($A$1,DATA!$K$4:$BH$33,C10))</f>
        <v>#N/A</v>
      </c>
      <c r="E10">
        <v>54</v>
      </c>
      <c r="F10" s="23" t="e">
        <f>IF(VLOOKUP($A$1,DATA!$K$4:$BZ$33,E10)=0,"",VLOOKUP($A$1,DATA!$K$4:$BZ$33,E10))</f>
        <v>#N/A</v>
      </c>
    </row>
    <row r="11" spans="1:11" hidden="1" x14ac:dyDescent="0.15">
      <c r="A11" s="19">
        <v>10</v>
      </c>
      <c r="B11" s="20" t="e">
        <f>IF(VLOOKUP($A$1,DATA!$K$4:$BH$33,A11)=0,"",VLOOKUP($A$1,DATA!$K$4:$BH$33,A11))</f>
        <v>#N/A</v>
      </c>
      <c r="C11" s="21">
        <v>30</v>
      </c>
      <c r="D11" s="23" t="e">
        <f>IF(VLOOKUP($A$1,DATA!$K$4:$BH$33,C11)=0,"",VLOOKUP($A$1,DATA!$K$4:$BH$33,C11))</f>
        <v>#N/A</v>
      </c>
      <c r="E11">
        <v>55</v>
      </c>
      <c r="F11" s="23" t="e">
        <f>IF(VLOOKUP($A$1,DATA!$K$4:$BZ$33,E11)=0,"",VLOOKUP($A$1,DATA!$K$4:$BZ$33,E11))</f>
        <v>#N/A</v>
      </c>
    </row>
    <row r="12" spans="1:11" hidden="1" x14ac:dyDescent="0.15">
      <c r="A12" s="19">
        <v>11</v>
      </c>
      <c r="B12" s="20" t="e">
        <f>IF(VLOOKUP($A$1,DATA!$K$4:$BH$33,A12)=0,"",VLOOKUP($A$1,DATA!$K$4:$BH$33,A12))</f>
        <v>#N/A</v>
      </c>
      <c r="C12" s="21">
        <v>31</v>
      </c>
      <c r="D12" s="23" t="e">
        <f>IF(VLOOKUP($A$1,DATA!$K$4:$BH$33,C12)=0,"",VLOOKUP($A$1,DATA!$K$4:$BH$33,C12))</f>
        <v>#N/A</v>
      </c>
      <c r="E12">
        <v>56</v>
      </c>
      <c r="F12" s="23" t="e">
        <f>IF(VLOOKUP($A$1,DATA!$K$4:$BZ$33,E12)=0,"",VLOOKUP($A$1,DATA!$K$4:$BZ$33,E12))</f>
        <v>#N/A</v>
      </c>
    </row>
    <row r="13" spans="1:11" hidden="1" x14ac:dyDescent="0.15">
      <c r="A13" s="19">
        <v>12</v>
      </c>
      <c r="B13" s="20" t="e">
        <f>IF(VLOOKUP($A$1,DATA!$K$4:$BH$33,A13)=0,"",VLOOKUP($A$1,DATA!$K$4:$BH$33,A13))</f>
        <v>#N/A</v>
      </c>
      <c r="C13" s="21">
        <v>32</v>
      </c>
      <c r="D13" s="23" t="e">
        <f>IF(VLOOKUP($A$1,DATA!$K$4:$BH$33,C13)=0,"",VLOOKUP($A$1,DATA!$K$4:$BH$33,C13))</f>
        <v>#N/A</v>
      </c>
      <c r="E13">
        <v>57</v>
      </c>
      <c r="F13" s="23" t="e">
        <f>IF(VLOOKUP($A$1,DATA!$K$4:$BZ$33,E13)=0,"",VLOOKUP($A$1,DATA!$K$4:$BZ$33,E13))</f>
        <v>#N/A</v>
      </c>
    </row>
    <row r="14" spans="1:11" hidden="1" x14ac:dyDescent="0.15">
      <c r="A14" s="19">
        <v>13</v>
      </c>
      <c r="B14" s="20" t="e">
        <f>IF(VLOOKUP($A$1,DATA!$K$4:$BH$33,A14)=0,"",VLOOKUP($A$1,DATA!$K$4:$BH$33,A14))</f>
        <v>#N/A</v>
      </c>
      <c r="C14" s="21">
        <v>33</v>
      </c>
      <c r="D14" s="23" t="e">
        <f>IF(VLOOKUP($A$1,DATA!$K$4:$BH$33,C14)=0,"",VLOOKUP($A$1,DATA!$K$4:$BH$33,C14))</f>
        <v>#N/A</v>
      </c>
      <c r="E14">
        <v>58</v>
      </c>
      <c r="F14" s="23" t="e">
        <f>IF(VLOOKUP($A$1,DATA!$K$4:$BZ$33,E14)=0,"",VLOOKUP($A$1,DATA!$K$4:$BZ$33,E14))</f>
        <v>#N/A</v>
      </c>
    </row>
    <row r="15" spans="1:11" hidden="1" x14ac:dyDescent="0.15">
      <c r="A15" s="19">
        <v>14</v>
      </c>
      <c r="B15" s="20" t="e">
        <f>IF(VLOOKUP($A$1,DATA!$K$4:$BH$33,A15)=0,"",VLOOKUP($A$1,DATA!$K$4:$BH$33,A15))</f>
        <v>#N/A</v>
      </c>
      <c r="C15" s="21">
        <v>34</v>
      </c>
      <c r="D15" s="23" t="e">
        <f>IF(VLOOKUP($A$1,DATA!$K$4:$BH$33,C15)=0,"",VLOOKUP($A$1,DATA!$K$4:$BH$33,C15))</f>
        <v>#N/A</v>
      </c>
      <c r="E15">
        <v>59</v>
      </c>
      <c r="F15" s="23" t="e">
        <f>IF(VLOOKUP($A$1,DATA!$K$4:$BZ$33,E15)=0,"",VLOOKUP($A$1,DATA!$K$4:$BZ$33,E15))</f>
        <v>#N/A</v>
      </c>
    </row>
    <row r="16" spans="1:11" hidden="1" x14ac:dyDescent="0.15">
      <c r="A16" s="19">
        <v>15</v>
      </c>
      <c r="B16" s="20" t="e">
        <f>IF(VLOOKUP($A$1,DATA!$K$4:$BH$33,A16)=0,"",VLOOKUP($A$1,DATA!$K$4:$BH$33,A16))</f>
        <v>#N/A</v>
      </c>
      <c r="C16" s="21">
        <v>35</v>
      </c>
      <c r="D16" s="23" t="e">
        <f>IF(VLOOKUP($A$1,DATA!$K$4:$BH$33,C16)=0,"",VLOOKUP($A$1,DATA!$K$4:$BH$33,C16))</f>
        <v>#N/A</v>
      </c>
      <c r="E16">
        <v>60</v>
      </c>
      <c r="F16" s="23" t="e">
        <f>IF(VLOOKUP($A$1,DATA!$K$4:$BZ$33,E16)=0,"",VLOOKUP($A$1,DATA!$K$4:$BZ$33,E16))</f>
        <v>#N/A</v>
      </c>
    </row>
    <row r="17" spans="1:6" hidden="1" x14ac:dyDescent="0.15">
      <c r="A17" s="19">
        <v>16</v>
      </c>
      <c r="B17" s="20" t="e">
        <f>IF(VLOOKUP($A$1,DATA!$K$4:$BH$33,A17)=0,"",VLOOKUP($A$1,DATA!$K$4:$BH$33,A17))</f>
        <v>#N/A</v>
      </c>
      <c r="C17" s="21">
        <v>36</v>
      </c>
      <c r="D17" s="23" t="e">
        <f>IF(VLOOKUP($A$1,DATA!$K$4:$BH$33,C17)=0,"",VLOOKUP($A$1,DATA!$K$4:$BH$33,C17))</f>
        <v>#N/A</v>
      </c>
      <c r="E17">
        <v>61</v>
      </c>
      <c r="F17" s="23" t="e">
        <f>IF(VLOOKUP($A$1,DATA!$K$4:$BZ$33,E17)=0,"",VLOOKUP($A$1,DATA!$K$4:$BZ$33,E17))</f>
        <v>#N/A</v>
      </c>
    </row>
    <row r="18" spans="1:6" hidden="1" x14ac:dyDescent="0.15">
      <c r="A18" s="19">
        <v>17</v>
      </c>
      <c r="B18" s="20" t="e">
        <f>IF(VLOOKUP($A$1,DATA!$K$4:$BH$33,A18)=0,"",VLOOKUP($A$1,DATA!$K$4:$BH$33,A18))</f>
        <v>#N/A</v>
      </c>
      <c r="C18" s="21">
        <v>37</v>
      </c>
      <c r="D18" s="23" t="e">
        <f>IF(VLOOKUP($A$1,DATA!$K$4:$BH$33,C18)=0,"",VLOOKUP($A$1,DATA!$K$4:$BH$33,C18))</f>
        <v>#N/A</v>
      </c>
      <c r="E18">
        <v>62</v>
      </c>
      <c r="F18" s="23" t="e">
        <f>IF(VLOOKUP($A$1,DATA!$K$4:$BZ$33,E18)=0,"",VLOOKUP($A$1,DATA!$K$4:$BZ$33,E18))</f>
        <v>#N/A</v>
      </c>
    </row>
    <row r="19" spans="1:6" hidden="1" x14ac:dyDescent="0.15">
      <c r="A19" s="19">
        <v>18</v>
      </c>
      <c r="B19" s="20" t="e">
        <f>IF(VLOOKUP($A$1,DATA!$K$4:$BH$33,A19)=0,"",VLOOKUP($A$1,DATA!$K$4:$BH$33,A19))</f>
        <v>#N/A</v>
      </c>
      <c r="C19" s="21">
        <v>38</v>
      </c>
      <c r="D19" s="23" t="e">
        <f>IF(VLOOKUP($A$1,DATA!$K$4:$BH$33,C19)=0,"",VLOOKUP($A$1,DATA!$K$4:$BH$33,C19))</f>
        <v>#N/A</v>
      </c>
      <c r="E19">
        <v>63</v>
      </c>
      <c r="F19" s="23" t="e">
        <f>IF(VLOOKUP($A$1,DATA!$K$4:$BZ$33,E19)=0,"",VLOOKUP($A$1,DATA!$K$4:$BZ$33,E19))</f>
        <v>#N/A</v>
      </c>
    </row>
    <row r="20" spans="1:6" hidden="1" x14ac:dyDescent="0.15">
      <c r="A20" s="19">
        <v>19</v>
      </c>
      <c r="B20" s="20" t="e">
        <f>IF(VLOOKUP($A$1,DATA!$K$4:$BH$33,A20)=0,"",VLOOKUP($A$1,DATA!$K$4:$BH$33,A20))</f>
        <v>#N/A</v>
      </c>
      <c r="C20" s="21">
        <v>39</v>
      </c>
      <c r="D20" s="23" t="e">
        <f>IF(VLOOKUP($A$1,DATA!$K$4:$BH$33,C20)=0,"",VLOOKUP($A$1,DATA!$K$4:$BH$33,C20))</f>
        <v>#N/A</v>
      </c>
      <c r="E20">
        <v>64</v>
      </c>
      <c r="F20" s="23" t="e">
        <f>IF(VLOOKUP($A$1,DATA!$K$4:$BZ$33,E20)=0,"",VLOOKUP($A$1,DATA!$K$4:$BZ$33,E20))</f>
        <v>#N/A</v>
      </c>
    </row>
    <row r="21" spans="1:6" hidden="1" x14ac:dyDescent="0.15">
      <c r="A21" s="19">
        <v>20</v>
      </c>
      <c r="B21" s="20" t="e">
        <f>IF(VLOOKUP($A$1,DATA!$K$4:$BH$33,A21)=0,"",VLOOKUP($A$1,DATA!$K$4:$BH$33,A21))</f>
        <v>#N/A</v>
      </c>
      <c r="C21" s="21">
        <v>40</v>
      </c>
      <c r="D21" s="23" t="e">
        <f>IF(VLOOKUP($A$1,DATA!$K$4:$BH$33,C21)=0,"",VLOOKUP($A$1,DATA!$K$4:$BH$33,C21))</f>
        <v>#N/A</v>
      </c>
      <c r="E21">
        <v>65</v>
      </c>
      <c r="F21" s="23" t="e">
        <f>IF(VLOOKUP($A$1,DATA!$K$4:$BZ$33,E21)=0,"",VLOOKUP($A$1,DATA!$K$4:$BZ$33,E21))</f>
        <v>#N/A</v>
      </c>
    </row>
    <row r="22" spans="1:6" hidden="1" x14ac:dyDescent="0.15">
      <c r="A22" s="19">
        <v>21</v>
      </c>
      <c r="C22" s="21">
        <v>41</v>
      </c>
      <c r="D22" s="23" t="e">
        <f>IF(VLOOKUP($A$1,DATA!$K$4:$BH$33,C22)=0,"",VLOOKUP($A$1,DATA!$K$4:$BH$33,C22))</f>
        <v>#N/A</v>
      </c>
      <c r="E22">
        <v>66</v>
      </c>
      <c r="F22" s="23" t="e">
        <f>IF(VLOOKUP($A$1,DATA!$K$4:$BZ$33,E22)=0,"",VLOOKUP($A$1,DATA!$K$4:$BZ$33,E22))</f>
        <v>#N/A</v>
      </c>
    </row>
    <row r="23" spans="1:6" hidden="1" x14ac:dyDescent="0.15">
      <c r="C23" s="21">
        <v>42</v>
      </c>
      <c r="D23" s="23" t="e">
        <f>IF(VLOOKUP($A$1,DATA!$K$4:$BH$33,C23)=0,"",VLOOKUP($A$1,DATA!$K$4:$BH$33,C23))</f>
        <v>#N/A</v>
      </c>
      <c r="E23">
        <v>67</v>
      </c>
      <c r="F23" s="32" t="e">
        <f>IF(VLOOKUP($A$1,DATA!$K$4:$BZ$33,E23)=0,"",VLOOKUP($A$1,DATA!$K$4:$BZ$33,E23))</f>
        <v>#N/A</v>
      </c>
    </row>
    <row r="24" spans="1:6" hidden="1" x14ac:dyDescent="0.15">
      <c r="C24" s="21">
        <v>43</v>
      </c>
      <c r="D24" s="23" t="e">
        <f>IF(VLOOKUP($A$1,DATA!$K$4:$BH$33,C24)=0,"",VLOOKUP($A$1,DATA!$K$4:$BH$33,C24))</f>
        <v>#N/A</v>
      </c>
      <c r="E24">
        <v>68</v>
      </c>
    </row>
    <row r="25" spans="1:6" hidden="1" x14ac:dyDescent="0.15">
      <c r="C25" s="21">
        <v>44</v>
      </c>
      <c r="D25" s="23" t="e">
        <f>IF(VLOOKUP($A$1,DATA!$K$4:$BH$33,C25)=0,"",VLOOKUP($A$1,DATA!$K$4:$BH$33,C25))</f>
        <v>#N/A</v>
      </c>
    </row>
    <row r="26" spans="1:6" hidden="1" x14ac:dyDescent="0.15">
      <c r="C26" s="21">
        <v>45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6"/>
  <sheetViews>
    <sheetView topLeftCell="A27" workbookViewId="0">
      <selection sqref="A1:XFD26"/>
    </sheetView>
  </sheetViews>
  <sheetFormatPr defaultRowHeight="13.5" x14ac:dyDescent="0.15"/>
  <sheetData>
    <row r="1" spans="1:11" hidden="1" x14ac:dyDescent="0.15">
      <c r="A1">
        <f>Schedule!B214</f>
        <v>0</v>
      </c>
      <c r="H1" t="s">
        <v>77</v>
      </c>
      <c r="I1">
        <f>IF(A1=DATA!H16,1,IF(A1=DATA!H17,1,IF(A1=DATA!H18,2,IF(A1=DATA!H19,2,0))))</f>
        <v>0</v>
      </c>
    </row>
    <row r="2" spans="1:11" hidden="1" x14ac:dyDescent="0.15">
      <c r="A2" s="19"/>
      <c r="B2" s="20"/>
      <c r="C2" s="21"/>
      <c r="D2" s="23"/>
      <c r="F2" s="23"/>
      <c r="H2" t="str">
        <f>IF($I$1=1,H4,IF($I$1=2,H3,H3))</f>
        <v>Pick-up Hotel:</v>
      </c>
      <c r="J2">
        <v>69</v>
      </c>
      <c r="K2" s="23" t="e">
        <f>IF(VLOOKUP($A$1,DATA!$K$4:$CF$33,J2)=0,"",VLOOKUP($A$1,DATA!$K$4:$CF$33,J2))</f>
        <v>#N/A</v>
      </c>
    </row>
    <row r="3" spans="1:11" hidden="1" x14ac:dyDescent="0.15">
      <c r="A3" s="19">
        <v>2</v>
      </c>
      <c r="B3" s="20" t="e">
        <f>IF(VLOOKUP($A$1,DATA!$K$4:$BH$33,A3)=0,"",VLOOKUP($A$1,DATA!$K$4:$BH$33,A3))</f>
        <v>#N/A</v>
      </c>
      <c r="C3" s="21">
        <v>22</v>
      </c>
      <c r="D3" s="23" t="e">
        <f>IF(VLOOKUP($A$1,DATA!$K$4:$BH$33,C3)=0,"",VLOOKUP($A$1,DATA!$K$4:$BH$33,C3))</f>
        <v>#N/A</v>
      </c>
      <c r="E3">
        <v>47</v>
      </c>
      <c r="F3" s="23" t="e">
        <f>IF(VLOOKUP($A$1,DATA!$K$4:$BZ$33,E3)=0,"",VLOOKUP($A$1,DATA!$K$4:$BZ$33,E3))</f>
        <v>#N/A</v>
      </c>
      <c r="H3" s="33" t="s">
        <v>26</v>
      </c>
      <c r="J3">
        <v>70</v>
      </c>
      <c r="K3" s="23" t="e">
        <f>IF(VLOOKUP($A$1,DATA!$K$4:$CF$33,J3)=0,"",VLOOKUP($A$1,DATA!$K$4:$CF$33,J3))</f>
        <v>#N/A</v>
      </c>
    </row>
    <row r="4" spans="1:11" hidden="1" x14ac:dyDescent="0.15">
      <c r="A4" s="19">
        <v>3</v>
      </c>
      <c r="B4" s="20" t="e">
        <f>IF(VLOOKUP($A$1,DATA!$K$4:$BH$33,A4)=0,"",VLOOKUP($A$1,DATA!$K$4:$BH$33,A4))</f>
        <v>#N/A</v>
      </c>
      <c r="C4" s="21">
        <v>23</v>
      </c>
      <c r="D4" s="23" t="e">
        <f>IF(VLOOKUP($A$1,DATA!$K$4:$BH$33,C4)=0,"",VLOOKUP($A$1,DATA!$K$4:$BH$33,C4))</f>
        <v>#N/A</v>
      </c>
      <c r="E4">
        <v>48</v>
      </c>
      <c r="F4" s="23" t="e">
        <f>IF(VLOOKUP($A$1,DATA!$K$4:$BZ$33,E4)=0,"",VLOOKUP($A$1,DATA!$K$4:$BZ$33,E4))</f>
        <v>#N/A</v>
      </c>
      <c r="H4" s="33" t="s">
        <v>78</v>
      </c>
      <c r="J4">
        <v>71</v>
      </c>
      <c r="K4" s="23" t="e">
        <f>IF(VLOOKUP($A$1,DATA!$K$4:$CF$33,J4)=0,"",VLOOKUP($A$1,DATA!$K$4:$CF$33,J4))</f>
        <v>#N/A</v>
      </c>
    </row>
    <row r="5" spans="1:11" hidden="1" x14ac:dyDescent="0.15">
      <c r="A5" s="19">
        <v>4</v>
      </c>
      <c r="B5" s="20" t="e">
        <f>IF(VLOOKUP($A$1,DATA!$K$4:$BH$33,A5)=0,"",VLOOKUP($A$1,DATA!$K$4:$BH$33,A5))</f>
        <v>#N/A</v>
      </c>
      <c r="C5" s="21">
        <v>24</v>
      </c>
      <c r="D5" s="23" t="e">
        <f>IF(VLOOKUP($A$1,DATA!$K$4:$BH$33,C5)=0,"",VLOOKUP($A$1,DATA!$K$4:$BH$33,C5))</f>
        <v>#N/A</v>
      </c>
      <c r="E5">
        <v>49</v>
      </c>
      <c r="F5" s="23" t="e">
        <f>IF(VLOOKUP($A$1,DATA!$K$4:$BZ$33,E5)=0,"",VLOOKUP($A$1,DATA!$K$4:$BZ$33,E5))</f>
        <v>#N/A</v>
      </c>
      <c r="H5" t="str">
        <f>IF($I$1=1,H7,IF($I$1=2,H6,H7))</f>
        <v>Location of service end:</v>
      </c>
      <c r="J5">
        <v>72</v>
      </c>
      <c r="K5" s="23" t="e">
        <f>IF(VLOOKUP($A$1,DATA!$K$4:$CF$33,J5)=0,"",VLOOKUP($A$1,DATA!$K$4:$CF$33,J5))</f>
        <v>#N/A</v>
      </c>
    </row>
    <row r="6" spans="1:11" hidden="1" x14ac:dyDescent="0.15">
      <c r="A6" s="19">
        <v>5</v>
      </c>
      <c r="B6" s="20" t="e">
        <f>IF(VLOOKUP($A$1,DATA!$K$4:$BH$33,A6)=0,"",VLOOKUP($A$1,DATA!$K$4:$BH$33,A6))</f>
        <v>#N/A</v>
      </c>
      <c r="C6" s="21">
        <v>25</v>
      </c>
      <c r="D6" s="23" t="e">
        <f>IF(VLOOKUP($A$1,DATA!$K$4:$BH$33,C6)=0,"",VLOOKUP($A$1,DATA!$K$4:$BH$33,C6))</f>
        <v>#N/A</v>
      </c>
      <c r="E6">
        <v>50</v>
      </c>
      <c r="F6" s="23" t="e">
        <f>IF(VLOOKUP($A$1,DATA!$K$4:$BZ$33,E6)=0,"",VLOOKUP($A$1,DATA!$K$4:$BZ$33,E6))</f>
        <v>#N/A</v>
      </c>
      <c r="H6" t="s">
        <v>85</v>
      </c>
      <c r="J6">
        <v>73</v>
      </c>
      <c r="K6" s="23" t="e">
        <f>IF(VLOOKUP($A$1,DATA!$K$4:$CF$33,J6)=0,"",VLOOKUP($A$1,DATA!$K$4:$CF$33,J6))</f>
        <v>#N/A</v>
      </c>
    </row>
    <row r="7" spans="1:11" hidden="1" x14ac:dyDescent="0.15">
      <c r="A7" s="19">
        <v>6</v>
      </c>
      <c r="B7" s="20" t="e">
        <f>IF(VLOOKUP($A$1,DATA!$K$4:$BH$33,A7)=0,"",VLOOKUP($A$1,DATA!$K$4:$BH$33,A7))</f>
        <v>#N/A</v>
      </c>
      <c r="C7" s="21">
        <v>26</v>
      </c>
      <c r="D7" s="23" t="e">
        <f>IF(VLOOKUP($A$1,DATA!$K$4:$BH$33,C7)=0,"",VLOOKUP($A$1,DATA!$K$4:$BH$33,C7))</f>
        <v>#N/A</v>
      </c>
      <c r="E7">
        <v>51</v>
      </c>
      <c r="F7" s="23" t="e">
        <f>IF(VLOOKUP($A$1,DATA!$K$4:$BZ$33,E7)=0,"",VLOOKUP($A$1,DATA!$K$4:$BZ$33,E7))</f>
        <v>#N/A</v>
      </c>
      <c r="H7" t="s">
        <v>68</v>
      </c>
      <c r="J7">
        <v>74</v>
      </c>
      <c r="K7" s="23" t="e">
        <f>IF(VLOOKUP($A$1,DATA!$K$4:$CF$33,J7)=0,"",VLOOKUP($A$1,DATA!$K$4:$CF$33,J7))</f>
        <v>#N/A</v>
      </c>
    </row>
    <row r="8" spans="1:11" hidden="1" x14ac:dyDescent="0.15">
      <c r="A8" s="19">
        <v>7</v>
      </c>
      <c r="B8" s="20" t="e">
        <f>IF(VLOOKUP($A$1,DATA!$K$4:$BH$33,A8)=0,"",VLOOKUP($A$1,DATA!$K$4:$BH$33,A8))</f>
        <v>#N/A</v>
      </c>
      <c r="C8" s="21">
        <v>27</v>
      </c>
      <c r="D8" s="23" t="e">
        <f>IF(VLOOKUP($A$1,DATA!$K$4:$BH$33,C8)=0,"",VLOOKUP($A$1,DATA!$K$4:$BH$33,C8))</f>
        <v>#N/A</v>
      </c>
      <c r="E8">
        <v>52</v>
      </c>
      <c r="F8" s="23" t="e">
        <f>IF(VLOOKUP($A$1,DATA!$K$4:$BZ$33,E8)=0,"",VLOOKUP($A$1,DATA!$K$4:$BZ$33,E8))</f>
        <v>#N/A</v>
      </c>
      <c r="K8" s="23"/>
    </row>
    <row r="9" spans="1:11" hidden="1" x14ac:dyDescent="0.15">
      <c r="A9" s="19">
        <v>8</v>
      </c>
      <c r="B9" s="20" t="e">
        <f>IF(VLOOKUP($A$1,DATA!$K$4:$BH$33,A9)=0,"",VLOOKUP($A$1,DATA!$K$4:$BH$33,A9))</f>
        <v>#N/A</v>
      </c>
      <c r="C9" s="21">
        <v>28</v>
      </c>
      <c r="D9" s="23" t="e">
        <f>IF(VLOOKUP($A$1,DATA!$K$4:$BH$33,C9)=0,"",VLOOKUP($A$1,DATA!$K$4:$BH$33,C9))</f>
        <v>#N/A</v>
      </c>
      <c r="E9">
        <v>53</v>
      </c>
      <c r="F9" s="23" t="e">
        <f>IF(VLOOKUP($A$1,DATA!$K$4:$BZ$33,E9)=0,"",VLOOKUP($A$1,DATA!$K$4:$BZ$33,E9))</f>
        <v>#N/A</v>
      </c>
    </row>
    <row r="10" spans="1:11" hidden="1" x14ac:dyDescent="0.15">
      <c r="A10" s="19">
        <v>9</v>
      </c>
      <c r="B10" s="20" t="e">
        <f>IF(VLOOKUP($A$1,DATA!$K$4:$BH$33,A10)=0,"",VLOOKUP($A$1,DATA!$K$4:$BH$33,A10))</f>
        <v>#N/A</v>
      </c>
      <c r="C10" s="21">
        <v>29</v>
      </c>
      <c r="D10" s="23" t="e">
        <f>IF(VLOOKUP($A$1,DATA!$K$4:$BH$33,C10)=0,"",VLOOKUP($A$1,DATA!$K$4:$BH$33,C10))</f>
        <v>#N/A</v>
      </c>
      <c r="E10">
        <v>54</v>
      </c>
      <c r="F10" s="23" t="e">
        <f>IF(VLOOKUP($A$1,DATA!$K$4:$BZ$33,E10)=0,"",VLOOKUP($A$1,DATA!$K$4:$BZ$33,E10))</f>
        <v>#N/A</v>
      </c>
    </row>
    <row r="11" spans="1:11" hidden="1" x14ac:dyDescent="0.15">
      <c r="A11" s="19">
        <v>10</v>
      </c>
      <c r="B11" s="20" t="e">
        <f>IF(VLOOKUP($A$1,DATA!$K$4:$BH$33,A11)=0,"",VLOOKUP($A$1,DATA!$K$4:$BH$33,A11))</f>
        <v>#N/A</v>
      </c>
      <c r="C11" s="21">
        <v>30</v>
      </c>
      <c r="D11" s="23" t="e">
        <f>IF(VLOOKUP($A$1,DATA!$K$4:$BH$33,C11)=0,"",VLOOKUP($A$1,DATA!$K$4:$BH$33,C11))</f>
        <v>#N/A</v>
      </c>
      <c r="E11">
        <v>55</v>
      </c>
      <c r="F11" s="23" t="e">
        <f>IF(VLOOKUP($A$1,DATA!$K$4:$BZ$33,E11)=0,"",VLOOKUP($A$1,DATA!$K$4:$BZ$33,E11))</f>
        <v>#N/A</v>
      </c>
    </row>
    <row r="12" spans="1:11" hidden="1" x14ac:dyDescent="0.15">
      <c r="A12" s="19">
        <v>11</v>
      </c>
      <c r="B12" s="20" t="e">
        <f>IF(VLOOKUP($A$1,DATA!$K$4:$BH$33,A12)=0,"",VLOOKUP($A$1,DATA!$K$4:$BH$33,A12))</f>
        <v>#N/A</v>
      </c>
      <c r="C12" s="21">
        <v>31</v>
      </c>
      <c r="D12" s="23" t="e">
        <f>IF(VLOOKUP($A$1,DATA!$K$4:$BH$33,C12)=0,"",VLOOKUP($A$1,DATA!$K$4:$BH$33,C12))</f>
        <v>#N/A</v>
      </c>
      <c r="E12">
        <v>56</v>
      </c>
      <c r="F12" s="23" t="e">
        <f>IF(VLOOKUP($A$1,DATA!$K$4:$BZ$33,E12)=0,"",VLOOKUP($A$1,DATA!$K$4:$BZ$33,E12))</f>
        <v>#N/A</v>
      </c>
    </row>
    <row r="13" spans="1:11" hidden="1" x14ac:dyDescent="0.15">
      <c r="A13" s="19">
        <v>12</v>
      </c>
      <c r="B13" s="20" t="e">
        <f>IF(VLOOKUP($A$1,DATA!$K$4:$BH$33,A13)=0,"",VLOOKUP($A$1,DATA!$K$4:$BH$33,A13))</f>
        <v>#N/A</v>
      </c>
      <c r="C13" s="21">
        <v>32</v>
      </c>
      <c r="D13" s="23" t="e">
        <f>IF(VLOOKUP($A$1,DATA!$K$4:$BH$33,C13)=0,"",VLOOKUP($A$1,DATA!$K$4:$BH$33,C13))</f>
        <v>#N/A</v>
      </c>
      <c r="E13">
        <v>57</v>
      </c>
      <c r="F13" s="23" t="e">
        <f>IF(VLOOKUP($A$1,DATA!$K$4:$BZ$33,E13)=0,"",VLOOKUP($A$1,DATA!$K$4:$BZ$33,E13))</f>
        <v>#N/A</v>
      </c>
    </row>
    <row r="14" spans="1:11" hidden="1" x14ac:dyDescent="0.15">
      <c r="A14" s="19">
        <v>13</v>
      </c>
      <c r="B14" s="20" t="e">
        <f>IF(VLOOKUP($A$1,DATA!$K$4:$BH$33,A14)=0,"",VLOOKUP($A$1,DATA!$K$4:$BH$33,A14))</f>
        <v>#N/A</v>
      </c>
      <c r="C14" s="21">
        <v>33</v>
      </c>
      <c r="D14" s="23" t="e">
        <f>IF(VLOOKUP($A$1,DATA!$K$4:$BH$33,C14)=0,"",VLOOKUP($A$1,DATA!$K$4:$BH$33,C14))</f>
        <v>#N/A</v>
      </c>
      <c r="E14">
        <v>58</v>
      </c>
      <c r="F14" s="23" t="e">
        <f>IF(VLOOKUP($A$1,DATA!$K$4:$BZ$33,E14)=0,"",VLOOKUP($A$1,DATA!$K$4:$BZ$33,E14))</f>
        <v>#N/A</v>
      </c>
    </row>
    <row r="15" spans="1:11" hidden="1" x14ac:dyDescent="0.15">
      <c r="A15" s="19">
        <v>14</v>
      </c>
      <c r="B15" s="20" t="e">
        <f>IF(VLOOKUP($A$1,DATA!$K$4:$BH$33,A15)=0,"",VLOOKUP($A$1,DATA!$K$4:$BH$33,A15))</f>
        <v>#N/A</v>
      </c>
      <c r="C15" s="21">
        <v>34</v>
      </c>
      <c r="D15" s="23" t="e">
        <f>IF(VLOOKUP($A$1,DATA!$K$4:$BH$33,C15)=0,"",VLOOKUP($A$1,DATA!$K$4:$BH$33,C15))</f>
        <v>#N/A</v>
      </c>
      <c r="E15">
        <v>59</v>
      </c>
      <c r="F15" s="23" t="e">
        <f>IF(VLOOKUP($A$1,DATA!$K$4:$BZ$33,E15)=0,"",VLOOKUP($A$1,DATA!$K$4:$BZ$33,E15))</f>
        <v>#N/A</v>
      </c>
    </row>
    <row r="16" spans="1:11" hidden="1" x14ac:dyDescent="0.15">
      <c r="A16" s="19">
        <v>15</v>
      </c>
      <c r="B16" s="20" t="e">
        <f>IF(VLOOKUP($A$1,DATA!$K$4:$BH$33,A16)=0,"",VLOOKUP($A$1,DATA!$K$4:$BH$33,A16))</f>
        <v>#N/A</v>
      </c>
      <c r="C16" s="21">
        <v>35</v>
      </c>
      <c r="D16" s="23" t="e">
        <f>IF(VLOOKUP($A$1,DATA!$K$4:$BH$33,C16)=0,"",VLOOKUP($A$1,DATA!$K$4:$BH$33,C16))</f>
        <v>#N/A</v>
      </c>
      <c r="E16">
        <v>60</v>
      </c>
      <c r="F16" s="23" t="e">
        <f>IF(VLOOKUP($A$1,DATA!$K$4:$BZ$33,E16)=0,"",VLOOKUP($A$1,DATA!$K$4:$BZ$33,E16))</f>
        <v>#N/A</v>
      </c>
    </row>
    <row r="17" spans="1:6" hidden="1" x14ac:dyDescent="0.15">
      <c r="A17" s="19">
        <v>16</v>
      </c>
      <c r="B17" s="20" t="e">
        <f>IF(VLOOKUP($A$1,DATA!$K$4:$BH$33,A17)=0,"",VLOOKUP($A$1,DATA!$K$4:$BH$33,A17))</f>
        <v>#N/A</v>
      </c>
      <c r="C17" s="21">
        <v>36</v>
      </c>
      <c r="D17" s="23" t="e">
        <f>IF(VLOOKUP($A$1,DATA!$K$4:$BH$33,C17)=0,"",VLOOKUP($A$1,DATA!$K$4:$BH$33,C17))</f>
        <v>#N/A</v>
      </c>
      <c r="E17">
        <v>61</v>
      </c>
      <c r="F17" s="23" t="e">
        <f>IF(VLOOKUP($A$1,DATA!$K$4:$BZ$33,E17)=0,"",VLOOKUP($A$1,DATA!$K$4:$BZ$33,E17))</f>
        <v>#N/A</v>
      </c>
    </row>
    <row r="18" spans="1:6" hidden="1" x14ac:dyDescent="0.15">
      <c r="A18" s="19">
        <v>17</v>
      </c>
      <c r="B18" s="20" t="e">
        <f>IF(VLOOKUP($A$1,DATA!$K$4:$BH$33,A18)=0,"",VLOOKUP($A$1,DATA!$K$4:$BH$33,A18))</f>
        <v>#N/A</v>
      </c>
      <c r="C18" s="21">
        <v>37</v>
      </c>
      <c r="D18" s="23" t="e">
        <f>IF(VLOOKUP($A$1,DATA!$K$4:$BH$33,C18)=0,"",VLOOKUP($A$1,DATA!$K$4:$BH$33,C18))</f>
        <v>#N/A</v>
      </c>
      <c r="E18">
        <v>62</v>
      </c>
      <c r="F18" s="23" t="e">
        <f>IF(VLOOKUP($A$1,DATA!$K$4:$BZ$33,E18)=0,"",VLOOKUP($A$1,DATA!$K$4:$BZ$33,E18))</f>
        <v>#N/A</v>
      </c>
    </row>
    <row r="19" spans="1:6" hidden="1" x14ac:dyDescent="0.15">
      <c r="A19" s="19">
        <v>18</v>
      </c>
      <c r="B19" s="20" t="e">
        <f>IF(VLOOKUP($A$1,DATA!$K$4:$BH$33,A19)=0,"",VLOOKUP($A$1,DATA!$K$4:$BH$33,A19))</f>
        <v>#N/A</v>
      </c>
      <c r="C19" s="21">
        <v>38</v>
      </c>
      <c r="D19" s="23" t="e">
        <f>IF(VLOOKUP($A$1,DATA!$K$4:$BH$33,C19)=0,"",VLOOKUP($A$1,DATA!$K$4:$BH$33,C19))</f>
        <v>#N/A</v>
      </c>
      <c r="E19">
        <v>63</v>
      </c>
      <c r="F19" s="23" t="e">
        <f>IF(VLOOKUP($A$1,DATA!$K$4:$BZ$33,E19)=0,"",VLOOKUP($A$1,DATA!$K$4:$BZ$33,E19))</f>
        <v>#N/A</v>
      </c>
    </row>
    <row r="20" spans="1:6" hidden="1" x14ac:dyDescent="0.15">
      <c r="A20" s="19">
        <v>19</v>
      </c>
      <c r="B20" s="20" t="e">
        <f>IF(VLOOKUP($A$1,DATA!$K$4:$BH$33,A20)=0,"",VLOOKUP($A$1,DATA!$K$4:$BH$33,A20))</f>
        <v>#N/A</v>
      </c>
      <c r="C20" s="21">
        <v>39</v>
      </c>
      <c r="D20" s="23" t="e">
        <f>IF(VLOOKUP($A$1,DATA!$K$4:$BH$33,C20)=0,"",VLOOKUP($A$1,DATA!$K$4:$BH$33,C20))</f>
        <v>#N/A</v>
      </c>
      <c r="E20">
        <v>64</v>
      </c>
      <c r="F20" s="23" t="e">
        <f>IF(VLOOKUP($A$1,DATA!$K$4:$BZ$33,E20)=0,"",VLOOKUP($A$1,DATA!$K$4:$BZ$33,E20))</f>
        <v>#N/A</v>
      </c>
    </row>
    <row r="21" spans="1:6" hidden="1" x14ac:dyDescent="0.15">
      <c r="A21" s="19">
        <v>20</v>
      </c>
      <c r="B21" s="20" t="e">
        <f>IF(VLOOKUP($A$1,DATA!$K$4:$BH$33,A21)=0,"",VLOOKUP($A$1,DATA!$K$4:$BH$33,A21))</f>
        <v>#N/A</v>
      </c>
      <c r="C21" s="21">
        <v>40</v>
      </c>
      <c r="D21" s="23" t="e">
        <f>IF(VLOOKUP($A$1,DATA!$K$4:$BH$33,C21)=0,"",VLOOKUP($A$1,DATA!$K$4:$BH$33,C21))</f>
        <v>#N/A</v>
      </c>
      <c r="E21">
        <v>65</v>
      </c>
      <c r="F21" s="23" t="e">
        <f>IF(VLOOKUP($A$1,DATA!$K$4:$BZ$33,E21)=0,"",VLOOKUP($A$1,DATA!$K$4:$BZ$33,E21))</f>
        <v>#N/A</v>
      </c>
    </row>
    <row r="22" spans="1:6" hidden="1" x14ac:dyDescent="0.15">
      <c r="A22" s="19">
        <v>21</v>
      </c>
      <c r="C22" s="21">
        <v>41</v>
      </c>
      <c r="D22" s="23" t="e">
        <f>IF(VLOOKUP($A$1,DATA!$K$4:$BH$33,C22)=0,"",VLOOKUP($A$1,DATA!$K$4:$BH$33,C22))</f>
        <v>#N/A</v>
      </c>
      <c r="E22">
        <v>66</v>
      </c>
      <c r="F22" s="23" t="e">
        <f>IF(VLOOKUP($A$1,DATA!$K$4:$BZ$33,E22)=0,"",VLOOKUP($A$1,DATA!$K$4:$BZ$33,E22))</f>
        <v>#N/A</v>
      </c>
    </row>
    <row r="23" spans="1:6" hidden="1" x14ac:dyDescent="0.15">
      <c r="C23" s="21">
        <v>42</v>
      </c>
      <c r="D23" s="23" t="e">
        <f>IF(VLOOKUP($A$1,DATA!$K$4:$BH$33,C23)=0,"",VLOOKUP($A$1,DATA!$K$4:$BH$33,C23))</f>
        <v>#N/A</v>
      </c>
      <c r="E23">
        <v>67</v>
      </c>
      <c r="F23" s="32" t="e">
        <f>IF(VLOOKUP($A$1,DATA!$K$4:$BZ$33,E23)=0,"",VLOOKUP($A$1,DATA!$K$4:$BZ$33,E23))</f>
        <v>#N/A</v>
      </c>
    </row>
    <row r="24" spans="1:6" hidden="1" x14ac:dyDescent="0.15">
      <c r="C24" s="21">
        <v>43</v>
      </c>
      <c r="D24" s="23" t="e">
        <f>IF(VLOOKUP($A$1,DATA!$K$4:$BH$33,C24)=0,"",VLOOKUP($A$1,DATA!$K$4:$BH$33,C24))</f>
        <v>#N/A</v>
      </c>
      <c r="E24">
        <v>68</v>
      </c>
    </row>
    <row r="25" spans="1:6" hidden="1" x14ac:dyDescent="0.15">
      <c r="C25" s="21">
        <v>44</v>
      </c>
      <c r="D25" s="23" t="e">
        <f>IF(VLOOKUP($A$1,DATA!$K$4:$BH$33,C25)=0,"",VLOOKUP($A$1,DATA!$K$4:$BH$33,C25))</f>
        <v>#N/A</v>
      </c>
    </row>
    <row r="26" spans="1:6" hidden="1" x14ac:dyDescent="0.15">
      <c r="C26" s="21">
        <v>45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26"/>
  <sheetViews>
    <sheetView topLeftCell="A27" workbookViewId="0">
      <selection sqref="A1:XFD26"/>
    </sheetView>
  </sheetViews>
  <sheetFormatPr defaultRowHeight="13.5" x14ac:dyDescent="0.15"/>
  <sheetData>
    <row r="1" spans="1:11" hidden="1" x14ac:dyDescent="0.15">
      <c r="A1">
        <f>Schedule!B249</f>
        <v>0</v>
      </c>
      <c r="H1" t="s">
        <v>77</v>
      </c>
      <c r="I1">
        <f>IF(A1=DATA!H16,1,IF(A1=DATA!H17,1,IF(A1=DATA!H18,2,IF(A1=DATA!H19,2,0))))</f>
        <v>0</v>
      </c>
    </row>
    <row r="2" spans="1:11" hidden="1" x14ac:dyDescent="0.15">
      <c r="A2" s="19"/>
      <c r="B2" s="20"/>
      <c r="C2" s="21"/>
      <c r="D2" s="23"/>
      <c r="F2" s="23"/>
      <c r="H2" t="str">
        <f>IF($I$1=1,H4,IF($I$1=2,H3,H3))</f>
        <v>Pick-up Hotel:</v>
      </c>
      <c r="J2">
        <v>69</v>
      </c>
      <c r="K2" s="23" t="e">
        <f>IF(VLOOKUP($A$1,DATA!$K$4:$CF$33,J2)=0,"",VLOOKUP($A$1,DATA!$K$4:$CF$33,J2))</f>
        <v>#N/A</v>
      </c>
    </row>
    <row r="3" spans="1:11" hidden="1" x14ac:dyDescent="0.15">
      <c r="A3" s="19">
        <v>2</v>
      </c>
      <c r="B3" s="20" t="e">
        <f>IF(VLOOKUP($A$1,DATA!$K$4:$BH$33,A3)=0,"",VLOOKUP($A$1,DATA!$K$4:$BH$33,A3))</f>
        <v>#N/A</v>
      </c>
      <c r="C3" s="21">
        <v>22</v>
      </c>
      <c r="D3" s="23" t="e">
        <f>IF(VLOOKUP($A$1,DATA!$K$4:$BH$33,C3)=0,"",VLOOKUP($A$1,DATA!$K$4:$BH$33,C3))</f>
        <v>#N/A</v>
      </c>
      <c r="E3">
        <v>47</v>
      </c>
      <c r="F3" s="23" t="e">
        <f>IF(VLOOKUP($A$1,DATA!$K$4:$BZ$33,E3)=0,"",VLOOKUP($A$1,DATA!$K$4:$BZ$33,E3))</f>
        <v>#N/A</v>
      </c>
      <c r="H3" s="33" t="s">
        <v>26</v>
      </c>
      <c r="J3">
        <v>70</v>
      </c>
      <c r="K3" s="23" t="e">
        <f>IF(VLOOKUP($A$1,DATA!$K$4:$CF$33,J3)=0,"",VLOOKUP($A$1,DATA!$K$4:$CF$33,J3))</f>
        <v>#N/A</v>
      </c>
    </row>
    <row r="4" spans="1:11" hidden="1" x14ac:dyDescent="0.15">
      <c r="A4" s="19">
        <v>3</v>
      </c>
      <c r="B4" s="20" t="e">
        <f>IF(VLOOKUP($A$1,DATA!$K$4:$BH$33,A4)=0,"",VLOOKUP($A$1,DATA!$K$4:$BH$33,A4))</f>
        <v>#N/A</v>
      </c>
      <c r="C4" s="21">
        <v>23</v>
      </c>
      <c r="D4" s="23" t="e">
        <f>IF(VLOOKUP($A$1,DATA!$K$4:$BH$33,C4)=0,"",VLOOKUP($A$1,DATA!$K$4:$BH$33,C4))</f>
        <v>#N/A</v>
      </c>
      <c r="E4">
        <v>48</v>
      </c>
      <c r="F4" s="23" t="e">
        <f>IF(VLOOKUP($A$1,DATA!$K$4:$BZ$33,E4)=0,"",VLOOKUP($A$1,DATA!$K$4:$BZ$33,E4))</f>
        <v>#N/A</v>
      </c>
      <c r="H4" s="33" t="s">
        <v>78</v>
      </c>
      <c r="J4">
        <v>71</v>
      </c>
      <c r="K4" s="23" t="e">
        <f>IF(VLOOKUP($A$1,DATA!$K$4:$CF$33,J4)=0,"",VLOOKUP($A$1,DATA!$K$4:$CF$33,J4))</f>
        <v>#N/A</v>
      </c>
    </row>
    <row r="5" spans="1:11" hidden="1" x14ac:dyDescent="0.15">
      <c r="A5" s="19">
        <v>4</v>
      </c>
      <c r="B5" s="20" t="e">
        <f>IF(VLOOKUP($A$1,DATA!$K$4:$BH$33,A5)=0,"",VLOOKUP($A$1,DATA!$K$4:$BH$33,A5))</f>
        <v>#N/A</v>
      </c>
      <c r="C5" s="21">
        <v>24</v>
      </c>
      <c r="D5" s="23" t="e">
        <f>IF(VLOOKUP($A$1,DATA!$K$4:$BH$33,C5)=0,"",VLOOKUP($A$1,DATA!$K$4:$BH$33,C5))</f>
        <v>#N/A</v>
      </c>
      <c r="E5">
        <v>49</v>
      </c>
      <c r="F5" s="23" t="e">
        <f>IF(VLOOKUP($A$1,DATA!$K$4:$BZ$33,E5)=0,"",VLOOKUP($A$1,DATA!$K$4:$BZ$33,E5))</f>
        <v>#N/A</v>
      </c>
      <c r="H5" t="str">
        <f>IF($I$1=1,H7,IF($I$1=2,H6,H7))</f>
        <v>Location of service end:</v>
      </c>
      <c r="J5">
        <v>72</v>
      </c>
      <c r="K5" s="23" t="e">
        <f>IF(VLOOKUP($A$1,DATA!$K$4:$CF$33,J5)=0,"",VLOOKUP($A$1,DATA!$K$4:$CF$33,J5))</f>
        <v>#N/A</v>
      </c>
    </row>
    <row r="6" spans="1:11" hidden="1" x14ac:dyDescent="0.15">
      <c r="A6" s="19">
        <v>5</v>
      </c>
      <c r="B6" s="20" t="e">
        <f>IF(VLOOKUP($A$1,DATA!$K$4:$BH$33,A6)=0,"",VLOOKUP($A$1,DATA!$K$4:$BH$33,A6))</f>
        <v>#N/A</v>
      </c>
      <c r="C6" s="21">
        <v>25</v>
      </c>
      <c r="D6" s="23" t="e">
        <f>IF(VLOOKUP($A$1,DATA!$K$4:$BH$33,C6)=0,"",VLOOKUP($A$1,DATA!$K$4:$BH$33,C6))</f>
        <v>#N/A</v>
      </c>
      <c r="E6">
        <v>50</v>
      </c>
      <c r="F6" s="23" t="e">
        <f>IF(VLOOKUP($A$1,DATA!$K$4:$BZ$33,E6)=0,"",VLOOKUP($A$1,DATA!$K$4:$BZ$33,E6))</f>
        <v>#N/A</v>
      </c>
      <c r="H6" t="s">
        <v>85</v>
      </c>
      <c r="J6">
        <v>73</v>
      </c>
      <c r="K6" s="23" t="e">
        <f>IF(VLOOKUP($A$1,DATA!$K$4:$CF$33,J6)=0,"",VLOOKUP($A$1,DATA!$K$4:$CF$33,J6))</f>
        <v>#N/A</v>
      </c>
    </row>
    <row r="7" spans="1:11" hidden="1" x14ac:dyDescent="0.15">
      <c r="A7" s="19">
        <v>6</v>
      </c>
      <c r="B7" s="20" t="e">
        <f>IF(VLOOKUP($A$1,DATA!$K$4:$BH$33,A7)=0,"",VLOOKUP($A$1,DATA!$K$4:$BH$33,A7))</f>
        <v>#N/A</v>
      </c>
      <c r="C7" s="21">
        <v>26</v>
      </c>
      <c r="D7" s="23" t="e">
        <f>IF(VLOOKUP($A$1,DATA!$K$4:$BH$33,C7)=0,"",VLOOKUP($A$1,DATA!$K$4:$BH$33,C7))</f>
        <v>#N/A</v>
      </c>
      <c r="E7">
        <v>51</v>
      </c>
      <c r="F7" s="23" t="e">
        <f>IF(VLOOKUP($A$1,DATA!$K$4:$BZ$33,E7)=0,"",VLOOKUP($A$1,DATA!$K$4:$BZ$33,E7))</f>
        <v>#N/A</v>
      </c>
      <c r="H7" t="s">
        <v>68</v>
      </c>
      <c r="J7">
        <v>74</v>
      </c>
      <c r="K7" s="23" t="e">
        <f>IF(VLOOKUP($A$1,DATA!$K$4:$CF$33,J7)=0,"",VLOOKUP($A$1,DATA!$K$4:$CF$33,J7))</f>
        <v>#N/A</v>
      </c>
    </row>
    <row r="8" spans="1:11" hidden="1" x14ac:dyDescent="0.15">
      <c r="A8" s="19">
        <v>7</v>
      </c>
      <c r="B8" s="20" t="e">
        <f>IF(VLOOKUP($A$1,DATA!$K$4:$BH$33,A8)=0,"",VLOOKUP($A$1,DATA!$K$4:$BH$33,A8))</f>
        <v>#N/A</v>
      </c>
      <c r="C8" s="21">
        <v>27</v>
      </c>
      <c r="D8" s="23" t="e">
        <f>IF(VLOOKUP($A$1,DATA!$K$4:$BH$33,C8)=0,"",VLOOKUP($A$1,DATA!$K$4:$BH$33,C8))</f>
        <v>#N/A</v>
      </c>
      <c r="E8">
        <v>52</v>
      </c>
      <c r="F8" s="23" t="e">
        <f>IF(VLOOKUP($A$1,DATA!$K$4:$BZ$33,E8)=0,"",VLOOKUP($A$1,DATA!$K$4:$BZ$33,E8))</f>
        <v>#N/A</v>
      </c>
      <c r="K8" s="23"/>
    </row>
    <row r="9" spans="1:11" hidden="1" x14ac:dyDescent="0.15">
      <c r="A9" s="19">
        <v>8</v>
      </c>
      <c r="B9" s="20" t="e">
        <f>IF(VLOOKUP($A$1,DATA!$K$4:$BH$33,A9)=0,"",VLOOKUP($A$1,DATA!$K$4:$BH$33,A9))</f>
        <v>#N/A</v>
      </c>
      <c r="C9" s="21">
        <v>28</v>
      </c>
      <c r="D9" s="23" t="e">
        <f>IF(VLOOKUP($A$1,DATA!$K$4:$BH$33,C9)=0,"",VLOOKUP($A$1,DATA!$K$4:$BH$33,C9))</f>
        <v>#N/A</v>
      </c>
      <c r="E9">
        <v>53</v>
      </c>
      <c r="F9" s="23" t="e">
        <f>IF(VLOOKUP($A$1,DATA!$K$4:$BZ$33,E9)=0,"",VLOOKUP($A$1,DATA!$K$4:$BZ$33,E9))</f>
        <v>#N/A</v>
      </c>
    </row>
    <row r="10" spans="1:11" hidden="1" x14ac:dyDescent="0.15">
      <c r="A10" s="19">
        <v>9</v>
      </c>
      <c r="B10" s="20" t="e">
        <f>IF(VLOOKUP($A$1,DATA!$K$4:$BH$33,A10)=0,"",VLOOKUP($A$1,DATA!$K$4:$BH$33,A10))</f>
        <v>#N/A</v>
      </c>
      <c r="C10" s="21">
        <v>29</v>
      </c>
      <c r="D10" s="23" t="e">
        <f>IF(VLOOKUP($A$1,DATA!$K$4:$BH$33,C10)=0,"",VLOOKUP($A$1,DATA!$K$4:$BH$33,C10))</f>
        <v>#N/A</v>
      </c>
      <c r="E10">
        <v>54</v>
      </c>
      <c r="F10" s="23" t="e">
        <f>IF(VLOOKUP($A$1,DATA!$K$4:$BZ$33,E10)=0,"",VLOOKUP($A$1,DATA!$K$4:$BZ$33,E10))</f>
        <v>#N/A</v>
      </c>
    </row>
    <row r="11" spans="1:11" hidden="1" x14ac:dyDescent="0.15">
      <c r="A11" s="19">
        <v>10</v>
      </c>
      <c r="B11" s="20" t="e">
        <f>IF(VLOOKUP($A$1,DATA!$K$4:$BH$33,A11)=0,"",VLOOKUP($A$1,DATA!$K$4:$BH$33,A11))</f>
        <v>#N/A</v>
      </c>
      <c r="C11" s="21">
        <v>30</v>
      </c>
      <c r="D11" s="23" t="e">
        <f>IF(VLOOKUP($A$1,DATA!$K$4:$BH$33,C11)=0,"",VLOOKUP($A$1,DATA!$K$4:$BH$33,C11))</f>
        <v>#N/A</v>
      </c>
      <c r="E11">
        <v>55</v>
      </c>
      <c r="F11" s="23" t="e">
        <f>IF(VLOOKUP($A$1,DATA!$K$4:$BZ$33,E11)=0,"",VLOOKUP($A$1,DATA!$K$4:$BZ$33,E11))</f>
        <v>#N/A</v>
      </c>
    </row>
    <row r="12" spans="1:11" hidden="1" x14ac:dyDescent="0.15">
      <c r="A12" s="19">
        <v>11</v>
      </c>
      <c r="B12" s="20" t="e">
        <f>IF(VLOOKUP($A$1,DATA!$K$4:$BH$33,A12)=0,"",VLOOKUP($A$1,DATA!$K$4:$BH$33,A12))</f>
        <v>#N/A</v>
      </c>
      <c r="C12" s="21">
        <v>31</v>
      </c>
      <c r="D12" s="23" t="e">
        <f>IF(VLOOKUP($A$1,DATA!$K$4:$BH$33,C12)=0,"",VLOOKUP($A$1,DATA!$K$4:$BH$33,C12))</f>
        <v>#N/A</v>
      </c>
      <c r="E12">
        <v>56</v>
      </c>
      <c r="F12" s="23" t="e">
        <f>IF(VLOOKUP($A$1,DATA!$K$4:$BZ$33,E12)=0,"",VLOOKUP($A$1,DATA!$K$4:$BZ$33,E12))</f>
        <v>#N/A</v>
      </c>
    </row>
    <row r="13" spans="1:11" hidden="1" x14ac:dyDescent="0.15">
      <c r="A13" s="19">
        <v>12</v>
      </c>
      <c r="B13" s="20" t="e">
        <f>IF(VLOOKUP($A$1,DATA!$K$4:$BH$33,A13)=0,"",VLOOKUP($A$1,DATA!$K$4:$BH$33,A13))</f>
        <v>#N/A</v>
      </c>
      <c r="C13" s="21">
        <v>32</v>
      </c>
      <c r="D13" s="23" t="e">
        <f>IF(VLOOKUP($A$1,DATA!$K$4:$BH$33,C13)=0,"",VLOOKUP($A$1,DATA!$K$4:$BH$33,C13))</f>
        <v>#N/A</v>
      </c>
      <c r="E13">
        <v>57</v>
      </c>
      <c r="F13" s="23" t="e">
        <f>IF(VLOOKUP($A$1,DATA!$K$4:$BZ$33,E13)=0,"",VLOOKUP($A$1,DATA!$K$4:$BZ$33,E13))</f>
        <v>#N/A</v>
      </c>
    </row>
    <row r="14" spans="1:11" hidden="1" x14ac:dyDescent="0.15">
      <c r="A14" s="19">
        <v>13</v>
      </c>
      <c r="B14" s="20" t="e">
        <f>IF(VLOOKUP($A$1,DATA!$K$4:$BH$33,A14)=0,"",VLOOKUP($A$1,DATA!$K$4:$BH$33,A14))</f>
        <v>#N/A</v>
      </c>
      <c r="C14" s="21">
        <v>33</v>
      </c>
      <c r="D14" s="23" t="e">
        <f>IF(VLOOKUP($A$1,DATA!$K$4:$BH$33,C14)=0,"",VLOOKUP($A$1,DATA!$K$4:$BH$33,C14))</f>
        <v>#N/A</v>
      </c>
      <c r="E14">
        <v>58</v>
      </c>
      <c r="F14" s="23" t="e">
        <f>IF(VLOOKUP($A$1,DATA!$K$4:$BZ$33,E14)=0,"",VLOOKUP($A$1,DATA!$K$4:$BZ$33,E14))</f>
        <v>#N/A</v>
      </c>
    </row>
    <row r="15" spans="1:11" hidden="1" x14ac:dyDescent="0.15">
      <c r="A15" s="19">
        <v>14</v>
      </c>
      <c r="B15" s="20" t="e">
        <f>IF(VLOOKUP($A$1,DATA!$K$4:$BH$33,A15)=0,"",VLOOKUP($A$1,DATA!$K$4:$BH$33,A15))</f>
        <v>#N/A</v>
      </c>
      <c r="C15" s="21">
        <v>34</v>
      </c>
      <c r="D15" s="23" t="e">
        <f>IF(VLOOKUP($A$1,DATA!$K$4:$BH$33,C15)=0,"",VLOOKUP($A$1,DATA!$K$4:$BH$33,C15))</f>
        <v>#N/A</v>
      </c>
      <c r="E15">
        <v>59</v>
      </c>
      <c r="F15" s="23" t="e">
        <f>IF(VLOOKUP($A$1,DATA!$K$4:$BZ$33,E15)=0,"",VLOOKUP($A$1,DATA!$K$4:$BZ$33,E15))</f>
        <v>#N/A</v>
      </c>
    </row>
    <row r="16" spans="1:11" hidden="1" x14ac:dyDescent="0.15">
      <c r="A16" s="19">
        <v>15</v>
      </c>
      <c r="B16" s="20" t="e">
        <f>IF(VLOOKUP($A$1,DATA!$K$4:$BH$33,A16)=0,"",VLOOKUP($A$1,DATA!$K$4:$BH$33,A16))</f>
        <v>#N/A</v>
      </c>
      <c r="C16" s="21">
        <v>35</v>
      </c>
      <c r="D16" s="23" t="e">
        <f>IF(VLOOKUP($A$1,DATA!$K$4:$BH$33,C16)=0,"",VLOOKUP($A$1,DATA!$K$4:$BH$33,C16))</f>
        <v>#N/A</v>
      </c>
      <c r="E16">
        <v>60</v>
      </c>
      <c r="F16" s="23" t="e">
        <f>IF(VLOOKUP($A$1,DATA!$K$4:$BZ$33,E16)=0,"",VLOOKUP($A$1,DATA!$K$4:$BZ$33,E16))</f>
        <v>#N/A</v>
      </c>
    </row>
    <row r="17" spans="1:6" hidden="1" x14ac:dyDescent="0.15">
      <c r="A17" s="19">
        <v>16</v>
      </c>
      <c r="B17" s="20" t="e">
        <f>IF(VLOOKUP($A$1,DATA!$K$4:$BH$33,A17)=0,"",VLOOKUP($A$1,DATA!$K$4:$BH$33,A17))</f>
        <v>#N/A</v>
      </c>
      <c r="C17" s="21">
        <v>36</v>
      </c>
      <c r="D17" s="23" t="e">
        <f>IF(VLOOKUP($A$1,DATA!$K$4:$BH$33,C17)=0,"",VLOOKUP($A$1,DATA!$K$4:$BH$33,C17))</f>
        <v>#N/A</v>
      </c>
      <c r="E17">
        <v>61</v>
      </c>
      <c r="F17" s="23" t="e">
        <f>IF(VLOOKUP($A$1,DATA!$K$4:$BZ$33,E17)=0,"",VLOOKUP($A$1,DATA!$K$4:$BZ$33,E17))</f>
        <v>#N/A</v>
      </c>
    </row>
    <row r="18" spans="1:6" hidden="1" x14ac:dyDescent="0.15">
      <c r="A18" s="19">
        <v>17</v>
      </c>
      <c r="B18" s="20" t="e">
        <f>IF(VLOOKUP($A$1,DATA!$K$4:$BH$33,A18)=0,"",VLOOKUP($A$1,DATA!$K$4:$BH$33,A18))</f>
        <v>#N/A</v>
      </c>
      <c r="C18" s="21">
        <v>37</v>
      </c>
      <c r="D18" s="23" t="e">
        <f>IF(VLOOKUP($A$1,DATA!$K$4:$BH$33,C18)=0,"",VLOOKUP($A$1,DATA!$K$4:$BH$33,C18))</f>
        <v>#N/A</v>
      </c>
      <c r="E18">
        <v>62</v>
      </c>
      <c r="F18" s="23" t="e">
        <f>IF(VLOOKUP($A$1,DATA!$K$4:$BZ$33,E18)=0,"",VLOOKUP($A$1,DATA!$K$4:$BZ$33,E18))</f>
        <v>#N/A</v>
      </c>
    </row>
    <row r="19" spans="1:6" hidden="1" x14ac:dyDescent="0.15">
      <c r="A19" s="19">
        <v>18</v>
      </c>
      <c r="B19" s="20" t="e">
        <f>IF(VLOOKUP($A$1,DATA!$K$4:$BH$33,A19)=0,"",VLOOKUP($A$1,DATA!$K$4:$BH$33,A19))</f>
        <v>#N/A</v>
      </c>
      <c r="C19" s="21">
        <v>38</v>
      </c>
      <c r="D19" s="23" t="e">
        <f>IF(VLOOKUP($A$1,DATA!$K$4:$BH$33,C19)=0,"",VLOOKUP($A$1,DATA!$K$4:$BH$33,C19))</f>
        <v>#N/A</v>
      </c>
      <c r="E19">
        <v>63</v>
      </c>
      <c r="F19" s="23" t="e">
        <f>IF(VLOOKUP($A$1,DATA!$K$4:$BZ$33,E19)=0,"",VLOOKUP($A$1,DATA!$K$4:$BZ$33,E19))</f>
        <v>#N/A</v>
      </c>
    </row>
    <row r="20" spans="1:6" hidden="1" x14ac:dyDescent="0.15">
      <c r="A20" s="19">
        <v>19</v>
      </c>
      <c r="B20" s="20" t="e">
        <f>IF(VLOOKUP($A$1,DATA!$K$4:$BH$33,A20)=0,"",VLOOKUP($A$1,DATA!$K$4:$BH$33,A20))</f>
        <v>#N/A</v>
      </c>
      <c r="C20" s="21">
        <v>39</v>
      </c>
      <c r="D20" s="23" t="e">
        <f>IF(VLOOKUP($A$1,DATA!$K$4:$BH$33,C20)=0,"",VLOOKUP($A$1,DATA!$K$4:$BH$33,C20))</f>
        <v>#N/A</v>
      </c>
      <c r="E20">
        <v>64</v>
      </c>
      <c r="F20" s="23" t="e">
        <f>IF(VLOOKUP($A$1,DATA!$K$4:$BZ$33,E20)=0,"",VLOOKUP($A$1,DATA!$K$4:$BZ$33,E20))</f>
        <v>#N/A</v>
      </c>
    </row>
    <row r="21" spans="1:6" hidden="1" x14ac:dyDescent="0.15">
      <c r="A21" s="19">
        <v>20</v>
      </c>
      <c r="B21" s="20" t="e">
        <f>IF(VLOOKUP($A$1,DATA!$K$4:$BH$33,A21)=0,"",VLOOKUP($A$1,DATA!$K$4:$BH$33,A21))</f>
        <v>#N/A</v>
      </c>
      <c r="C21" s="21">
        <v>40</v>
      </c>
      <c r="D21" s="23" t="e">
        <f>IF(VLOOKUP($A$1,DATA!$K$4:$BH$33,C21)=0,"",VLOOKUP($A$1,DATA!$K$4:$BH$33,C21))</f>
        <v>#N/A</v>
      </c>
      <c r="E21">
        <v>65</v>
      </c>
      <c r="F21" s="23" t="e">
        <f>IF(VLOOKUP($A$1,DATA!$K$4:$BZ$33,E21)=0,"",VLOOKUP($A$1,DATA!$K$4:$BZ$33,E21))</f>
        <v>#N/A</v>
      </c>
    </row>
    <row r="22" spans="1:6" hidden="1" x14ac:dyDescent="0.15">
      <c r="A22" s="19">
        <v>21</v>
      </c>
      <c r="C22" s="21">
        <v>41</v>
      </c>
      <c r="D22" s="23" t="e">
        <f>IF(VLOOKUP($A$1,DATA!$K$4:$BH$33,C22)=0,"",VLOOKUP($A$1,DATA!$K$4:$BH$33,C22))</f>
        <v>#N/A</v>
      </c>
      <c r="E22">
        <v>66</v>
      </c>
      <c r="F22" s="23" t="e">
        <f>IF(VLOOKUP($A$1,DATA!$K$4:$BZ$33,E22)=0,"",VLOOKUP($A$1,DATA!$K$4:$BZ$33,E22))</f>
        <v>#N/A</v>
      </c>
    </row>
    <row r="23" spans="1:6" hidden="1" x14ac:dyDescent="0.15">
      <c r="C23" s="21">
        <v>42</v>
      </c>
      <c r="D23" s="23" t="e">
        <f>IF(VLOOKUP($A$1,DATA!$K$4:$BH$33,C23)=0,"",VLOOKUP($A$1,DATA!$K$4:$BH$33,C23))</f>
        <v>#N/A</v>
      </c>
      <c r="E23">
        <v>67</v>
      </c>
      <c r="F23" s="32" t="e">
        <f>IF(VLOOKUP($A$1,DATA!$K$4:$BZ$33,E23)=0,"",VLOOKUP($A$1,DATA!$K$4:$BZ$33,E23))</f>
        <v>#N/A</v>
      </c>
    </row>
    <row r="24" spans="1:6" hidden="1" x14ac:dyDescent="0.15">
      <c r="C24" s="21">
        <v>43</v>
      </c>
      <c r="D24" s="23" t="e">
        <f>IF(VLOOKUP($A$1,DATA!$K$4:$BH$33,C24)=0,"",VLOOKUP($A$1,DATA!$K$4:$BH$33,C24))</f>
        <v>#N/A</v>
      </c>
      <c r="E24">
        <v>68</v>
      </c>
    </row>
    <row r="25" spans="1:6" hidden="1" x14ac:dyDescent="0.15">
      <c r="C25" s="21">
        <v>44</v>
      </c>
      <c r="D25" s="23" t="e">
        <f>IF(VLOOKUP($A$1,DATA!$K$4:$BH$33,C25)=0,"",VLOOKUP($A$1,DATA!$K$4:$BH$33,C25))</f>
        <v>#N/A</v>
      </c>
    </row>
    <row r="26" spans="1:6" hidden="1" x14ac:dyDescent="0.15">
      <c r="C26" s="21">
        <v>45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Schedule</vt:lpstr>
      <vt:lpstr>DATA</vt:lpstr>
      <vt:lpstr>1</vt:lpstr>
      <vt:lpstr>2</vt:lpstr>
      <vt:lpstr>3</vt:lpstr>
      <vt:lpstr>4</vt:lpstr>
      <vt:lpstr>5</vt:lpstr>
      <vt:lpstr>6</vt:lpstr>
      <vt:lpstr>7</vt:lpstr>
      <vt:lpstr>Schedule!Print_Area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2023-02-27T23:50:52Z</dcterms:created>
  <dcterms:modified xsi:type="dcterms:W3CDTF">2023-05-01T10:30:31Z</dcterms:modified>
</cp:coreProperties>
</file>